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ario\Documents\DOKUMENTI 2025\FINANCIJSKO IZVJEŠĆE\"/>
    </mc:Choice>
  </mc:AlternateContent>
  <xr:revisionPtr revIDLastSave="0" documentId="8_{1931C118-295D-4718-BD4D-793494AFDAED}"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E340" i="9" s="1"/>
  <c r="B340" i="9" s="1"/>
  <c r="F340" i="9"/>
  <c r="F339" i="9"/>
  <c r="F338" i="9"/>
  <c r="F337" i="9"/>
  <c r="F336" i="9"/>
  <c r="H335" i="9"/>
  <c r="E335" i="9" s="1"/>
  <c r="B335" i="9" s="1"/>
  <c r="G335" i="9"/>
  <c r="F335" i="9"/>
  <c r="F334" i="9"/>
  <c r="H333" i="9"/>
  <c r="G333" i="9"/>
  <c r="F333" i="9"/>
  <c r="E333" i="9"/>
  <c r="B333" i="9" s="1"/>
  <c r="H332" i="9"/>
  <c r="G332" i="9"/>
  <c r="E332" i="9" s="1"/>
  <c r="B332" i="9" s="1"/>
  <c r="F332" i="9"/>
  <c r="H331" i="9"/>
  <c r="G331" i="9"/>
  <c r="F331" i="9"/>
  <c r="E331" i="9"/>
  <c r="B331" i="9" s="1"/>
  <c r="H330" i="9"/>
  <c r="G330" i="9"/>
  <c r="F330" i="9"/>
  <c r="E330" i="9"/>
  <c r="B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E321" i="9" s="1"/>
  <c r="B321" i="9" s="1"/>
  <c r="F321" i="9"/>
  <c r="H320" i="9"/>
  <c r="G320" i="9"/>
  <c r="F320" i="9"/>
  <c r="H319" i="9"/>
  <c r="G319" i="9"/>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M291" i="9"/>
  <c r="L291" i="9"/>
  <c r="F291" i="9"/>
  <c r="E291" i="9"/>
  <c r="B291" i="9"/>
  <c r="M290" i="9"/>
  <c r="L290" i="9"/>
  <c r="F290" i="9" s="1"/>
  <c r="B290" i="9" s="1"/>
  <c r="E290" i="9"/>
  <c r="M289" i="9"/>
  <c r="L289" i="9"/>
  <c r="F289" i="9"/>
  <c r="B289" i="9" s="1"/>
  <c r="E289" i="9"/>
  <c r="M288" i="9"/>
  <c r="L288" i="9"/>
  <c r="F288" i="9"/>
  <c r="E288" i="9"/>
  <c r="B288" i="9" s="1"/>
  <c r="M287" i="9"/>
  <c r="F287" i="9" s="1"/>
  <c r="B287" i="9" s="1"/>
  <c r="L287" i="9"/>
  <c r="E287" i="9"/>
  <c r="M286" i="9"/>
  <c r="L286" i="9"/>
  <c r="F286" i="9" s="1"/>
  <c r="E286" i="9"/>
  <c r="B286" i="9" s="1"/>
  <c r="M285" i="9"/>
  <c r="L285" i="9"/>
  <c r="F285" i="9" s="1"/>
  <c r="B285" i="9" s="1"/>
  <c r="E285" i="9"/>
  <c r="M284" i="9"/>
  <c r="L284" i="9"/>
  <c r="F284" i="9" s="1"/>
  <c r="E284" i="9"/>
  <c r="M283" i="9"/>
  <c r="L283" i="9"/>
  <c r="F283" i="9"/>
  <c r="E283" i="9"/>
  <c r="B283" i="9"/>
  <c r="M282" i="9"/>
  <c r="L282" i="9"/>
  <c r="F282" i="9" s="1"/>
  <c r="B282" i="9" s="1"/>
  <c r="E282" i="9"/>
  <c r="M281" i="9"/>
  <c r="L281" i="9"/>
  <c r="F281" i="9"/>
  <c r="B281" i="9" s="1"/>
  <c r="E281" i="9"/>
  <c r="M280" i="9"/>
  <c r="L280" i="9"/>
  <c r="F280" i="9"/>
  <c r="E280" i="9"/>
  <c r="B280" i="9" s="1"/>
  <c r="M279" i="9"/>
  <c r="F279" i="9" s="1"/>
  <c r="L279" i="9"/>
  <c r="E279" i="9"/>
  <c r="B279" i="9" s="1"/>
  <c r="M278" i="9"/>
  <c r="L278" i="9"/>
  <c r="F278" i="9" s="1"/>
  <c r="E278" i="9"/>
  <c r="M277" i="9"/>
  <c r="L277" i="9"/>
  <c r="F277" i="9" s="1"/>
  <c r="B277" i="9" s="1"/>
  <c r="E277" i="9"/>
  <c r="M276" i="9"/>
  <c r="L276" i="9"/>
  <c r="F276" i="9" s="1"/>
  <c r="E276" i="9"/>
  <c r="B276" i="9" s="1"/>
  <c r="M275" i="9"/>
  <c r="L275" i="9"/>
  <c r="F275" i="9"/>
  <c r="E275" i="9"/>
  <c r="B275" i="9"/>
  <c r="M274" i="9"/>
  <c r="L274" i="9"/>
  <c r="F274" i="9" s="1"/>
  <c r="B274" i="9" s="1"/>
  <c r="E274" i="9"/>
  <c r="M273" i="9"/>
  <c r="L273" i="9"/>
  <c r="F273" i="9"/>
  <c r="B273" i="9" s="1"/>
  <c r="E273" i="9"/>
  <c r="M272" i="9"/>
  <c r="L272" i="9"/>
  <c r="F272" i="9"/>
  <c r="E272" i="9"/>
  <c r="B272" i="9" s="1"/>
  <c r="M271" i="9"/>
  <c r="F271" i="9" s="1"/>
  <c r="L271" i="9"/>
  <c r="E271" i="9"/>
  <c r="M270" i="9"/>
  <c r="L270" i="9"/>
  <c r="F270" i="9" s="1"/>
  <c r="E270" i="9"/>
  <c r="B270" i="9" s="1"/>
  <c r="M269" i="9"/>
  <c r="L269" i="9"/>
  <c r="F269" i="9" s="1"/>
  <c r="B269" i="9" s="1"/>
  <c r="E269" i="9"/>
  <c r="M268" i="9"/>
  <c r="L268" i="9"/>
  <c r="F268" i="9" s="1"/>
  <c r="E268" i="9"/>
  <c r="M267" i="9"/>
  <c r="L267" i="9"/>
  <c r="F267" i="9"/>
  <c r="E267" i="9"/>
  <c r="B267" i="9"/>
  <c r="M266" i="9"/>
  <c r="L266" i="9"/>
  <c r="F266" i="9" s="1"/>
  <c r="B266" i="9" s="1"/>
  <c r="E266" i="9"/>
  <c r="M265" i="9"/>
  <c r="L265" i="9"/>
  <c r="F265" i="9"/>
  <c r="B265" i="9" s="1"/>
  <c r="E265" i="9"/>
  <c r="M264" i="9"/>
  <c r="L264" i="9"/>
  <c r="F264" i="9"/>
  <c r="E264" i="9"/>
  <c r="B264" i="9" s="1"/>
  <c r="M263" i="9"/>
  <c r="F263" i="9" s="1"/>
  <c r="L263" i="9"/>
  <c r="E263" i="9"/>
  <c r="B263" i="9" s="1"/>
  <c r="M262" i="9"/>
  <c r="L262" i="9"/>
  <c r="F262" i="9" s="1"/>
  <c r="E262" i="9"/>
  <c r="M261" i="9"/>
  <c r="L261" i="9"/>
  <c r="F261" i="9" s="1"/>
  <c r="B261" i="9" s="1"/>
  <c r="E261" i="9"/>
  <c r="M260" i="9"/>
  <c r="L260" i="9"/>
  <c r="F260" i="9" s="1"/>
  <c r="E260" i="9"/>
  <c r="B260" i="9" s="1"/>
  <c r="M259" i="9"/>
  <c r="L259" i="9"/>
  <c r="F259" i="9"/>
  <c r="E259" i="9"/>
  <c r="B259" i="9"/>
  <c r="M258" i="9"/>
  <c r="L258" i="9"/>
  <c r="F258" i="9" s="1"/>
  <c r="E258" i="9"/>
  <c r="B258" i="9" s="1"/>
  <c r="M257" i="9"/>
  <c r="L257" i="9"/>
  <c r="F257" i="9"/>
  <c r="B257" i="9" s="1"/>
  <c r="E257" i="9"/>
  <c r="M256" i="9"/>
  <c r="L256" i="9"/>
  <c r="F256" i="9" s="1"/>
  <c r="E256" i="9"/>
  <c r="B256" i="9" s="1"/>
  <c r="M255" i="9"/>
  <c r="F255" i="9" s="1"/>
  <c r="L255" i="9"/>
  <c r="E255" i="9"/>
  <c r="M254" i="9"/>
  <c r="L254" i="9"/>
  <c r="F254" i="9" s="1"/>
  <c r="E254" i="9"/>
  <c r="M253" i="9"/>
  <c r="L253" i="9"/>
  <c r="F253" i="9" s="1"/>
  <c r="B253" i="9" s="1"/>
  <c r="E253" i="9"/>
  <c r="M252" i="9"/>
  <c r="L252" i="9"/>
  <c r="F252" i="9" s="1"/>
  <c r="E252" i="9"/>
  <c r="B252" i="9" s="1"/>
  <c r="M251" i="9"/>
  <c r="L251" i="9"/>
  <c r="F251" i="9"/>
  <c r="E251" i="9"/>
  <c r="B251" i="9"/>
  <c r="M250" i="9"/>
  <c r="L250" i="9"/>
  <c r="F250" i="9" s="1"/>
  <c r="B250" i="9" s="1"/>
  <c r="E250" i="9"/>
  <c r="M249" i="9"/>
  <c r="L249" i="9"/>
  <c r="F249" i="9"/>
  <c r="B249" i="9" s="1"/>
  <c r="E249" i="9"/>
  <c r="M248" i="9"/>
  <c r="L248" i="9"/>
  <c r="F248" i="9" s="1"/>
  <c r="E248" i="9"/>
  <c r="M247" i="9"/>
  <c r="F247" i="9" s="1"/>
  <c r="L247" i="9"/>
  <c r="E247" i="9"/>
  <c r="M246" i="9"/>
  <c r="L246" i="9"/>
  <c r="F246" i="9" s="1"/>
  <c r="E246" i="9"/>
  <c r="B246" i="9" s="1"/>
  <c r="M245" i="9"/>
  <c r="L245" i="9"/>
  <c r="F245" i="9" s="1"/>
  <c r="B245" i="9" s="1"/>
  <c r="E245" i="9"/>
  <c r="M244" i="9"/>
  <c r="L244" i="9"/>
  <c r="E244" i="9"/>
  <c r="M243" i="9"/>
  <c r="F243" i="9" s="1"/>
  <c r="B243" i="9" s="1"/>
  <c r="L243" i="9"/>
  <c r="E243" i="9"/>
  <c r="M242" i="9"/>
  <c r="L242" i="9"/>
  <c r="E242" i="9"/>
  <c r="M241" i="9"/>
  <c r="F241" i="9" s="1"/>
  <c r="B241" i="9" s="1"/>
  <c r="L241" i="9"/>
  <c r="E241" i="9"/>
  <c r="M240" i="9"/>
  <c r="L240" i="9"/>
  <c r="E240" i="9"/>
  <c r="M239" i="9"/>
  <c r="F239" i="9" s="1"/>
  <c r="L239" i="9"/>
  <c r="E239" i="9"/>
  <c r="M238" i="9"/>
  <c r="L238" i="9"/>
  <c r="E238" i="9"/>
  <c r="M237" i="9"/>
  <c r="L237" i="9"/>
  <c r="E237" i="9"/>
  <c r="M236" i="9"/>
  <c r="L236" i="9"/>
  <c r="E236" i="9"/>
  <c r="M235" i="9"/>
  <c r="L235" i="9"/>
  <c r="F235" i="9"/>
  <c r="E235" i="9"/>
  <c r="B235" i="9"/>
  <c r="M234" i="9"/>
  <c r="L234" i="9"/>
  <c r="F234" i="9" s="1"/>
  <c r="E234" i="9"/>
  <c r="B234" i="9" s="1"/>
  <c r="M233" i="9"/>
  <c r="L233" i="9"/>
  <c r="F233" i="9"/>
  <c r="B233" i="9" s="1"/>
  <c r="E233" i="9"/>
  <c r="M232" i="9"/>
  <c r="L232" i="9"/>
  <c r="F232" i="9" s="1"/>
  <c r="E232" i="9"/>
  <c r="B232" i="9" s="1"/>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F170" i="9"/>
  <c r="H169" i="9"/>
  <c r="G169" i="9"/>
  <c r="F169" i="9"/>
  <c r="E169" i="9"/>
  <c r="B169" i="9" s="1"/>
  <c r="H168" i="9"/>
  <c r="E168" i="9" s="1"/>
  <c r="B168" i="9" s="1"/>
  <c r="G168" i="9"/>
  <c r="F168" i="9"/>
  <c r="H167" i="9"/>
  <c r="G167" i="9"/>
  <c r="F167" i="9"/>
  <c r="E167" i="9"/>
  <c r="B167" i="9" s="1"/>
  <c r="H166" i="9"/>
  <c r="G166" i="9"/>
  <c r="E166" i="9" s="1"/>
  <c r="B166" i="9" s="1"/>
  <c r="F166" i="9"/>
  <c r="H165" i="9"/>
  <c r="G165" i="9"/>
  <c r="E165" i="9" s="1"/>
  <c r="B165" i="9" s="1"/>
  <c r="F165" i="9"/>
  <c r="H164" i="9"/>
  <c r="G164" i="9"/>
  <c r="F164" i="9"/>
  <c r="B164" i="9" s="1"/>
  <c r="E164" i="9"/>
  <c r="H163" i="9"/>
  <c r="G163" i="9"/>
  <c r="E163" i="9" s="1"/>
  <c r="B163" i="9" s="1"/>
  <c r="F163" i="9"/>
  <c r="H162" i="9"/>
  <c r="G162" i="9"/>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H153" i="9"/>
  <c r="G153" i="9"/>
  <c r="F153" i="9"/>
  <c r="E153" i="9"/>
  <c r="B153" i="9" s="1"/>
  <c r="H152" i="9"/>
  <c r="E152" i="9" s="1"/>
  <c r="B152" i="9" s="1"/>
  <c r="G152" i="9"/>
  <c r="F152" i="9"/>
  <c r="H151" i="9"/>
  <c r="G151" i="9"/>
  <c r="F151" i="9"/>
  <c r="E151" i="9"/>
  <c r="B151" i="9" s="1"/>
  <c r="H150" i="9"/>
  <c r="G150" i="9"/>
  <c r="E150" i="9" s="1"/>
  <c r="B150" i="9" s="1"/>
  <c r="F150" i="9"/>
  <c r="H149" i="9"/>
  <c r="G149" i="9"/>
  <c r="E149" i="9" s="1"/>
  <c r="B149" i="9" s="1"/>
  <c r="F149" i="9"/>
  <c r="H148" i="9"/>
  <c r="G148" i="9"/>
  <c r="F148" i="9"/>
  <c r="B148" i="9" s="1"/>
  <c r="E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G142" i="9"/>
  <c r="E142" i="9" s="1"/>
  <c r="F142" i="9"/>
  <c r="B142" i="9"/>
  <c r="H141" i="9"/>
  <c r="G141" i="9"/>
  <c r="E141" i="9" s="1"/>
  <c r="B141" i="9" s="1"/>
  <c r="F141" i="9"/>
  <c r="H140" i="9"/>
  <c r="G140" i="9"/>
  <c r="F140" i="9"/>
  <c r="E140" i="9"/>
  <c r="B140" i="9"/>
  <c r="H139" i="9"/>
  <c r="G139" i="9"/>
  <c r="E139" i="9" s="1"/>
  <c r="B139" i="9" s="1"/>
  <c r="F139" i="9"/>
  <c r="H138" i="9"/>
  <c r="G138" i="9"/>
  <c r="E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H121" i="9"/>
  <c r="G121" i="9"/>
  <c r="F121" i="9"/>
  <c r="E121" i="9"/>
  <c r="B121" i="9" s="1"/>
  <c r="H120" i="9"/>
  <c r="E120" i="9" s="1"/>
  <c r="B120" i="9" s="1"/>
  <c r="G120" i="9"/>
  <c r="F120" i="9"/>
  <c r="H119" i="9"/>
  <c r="G119" i="9"/>
  <c r="E119" i="9" s="1"/>
  <c r="B119" i="9" s="1"/>
  <c r="F119" i="9"/>
  <c r="H118" i="9"/>
  <c r="G118" i="9"/>
  <c r="E118" i="9" s="1"/>
  <c r="F118" i="9"/>
  <c r="B118" i="9"/>
  <c r="H117" i="9"/>
  <c r="G117" i="9"/>
  <c r="E117" i="9" s="1"/>
  <c r="B117" i="9" s="1"/>
  <c r="F117" i="9"/>
  <c r="H116" i="9"/>
  <c r="E116" i="9" s="1"/>
  <c r="B116" i="9" s="1"/>
  <c r="G116" i="9"/>
  <c r="F116" i="9"/>
  <c r="H115" i="9"/>
  <c r="G115" i="9"/>
  <c r="F115" i="9"/>
  <c r="E115" i="9"/>
  <c r="B115" i="9" s="1"/>
  <c r="H114" i="9"/>
  <c r="G114" i="9"/>
  <c r="F114" i="9"/>
  <c r="H113" i="9"/>
  <c r="G113" i="9"/>
  <c r="F113" i="9"/>
  <c r="E113" i="9"/>
  <c r="B113" i="9" s="1"/>
  <c r="H112" i="9"/>
  <c r="E112" i="9" s="1"/>
  <c r="B112" i="9" s="1"/>
  <c r="G112" i="9"/>
  <c r="F112" i="9"/>
  <c r="H111" i="9"/>
  <c r="G111" i="9"/>
  <c r="F111" i="9"/>
  <c r="E111" i="9"/>
  <c r="B111" i="9" s="1"/>
  <c r="H110" i="9"/>
  <c r="G110" i="9"/>
  <c r="E110" i="9" s="1"/>
  <c r="F110" i="9"/>
  <c r="B110" i="9"/>
  <c r="H109" i="9"/>
  <c r="G109" i="9"/>
  <c r="E109" i="9" s="1"/>
  <c r="B109" i="9" s="1"/>
  <c r="F109" i="9"/>
  <c r="H108" i="9"/>
  <c r="E108" i="9" s="1"/>
  <c r="G108" i="9"/>
  <c r="F108" i="9"/>
  <c r="B108" i="9"/>
  <c r="H107" i="9"/>
  <c r="G107" i="9"/>
  <c r="F107" i="9"/>
  <c r="E107" i="9"/>
  <c r="B107" i="9" s="1"/>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F102" i="9"/>
  <c r="B102" i="9"/>
  <c r="H101" i="9"/>
  <c r="G101" i="9"/>
  <c r="E101" i="9" s="1"/>
  <c r="B101" i="9" s="1"/>
  <c r="F101" i="9"/>
  <c r="H100" i="9"/>
  <c r="E100" i="9" s="1"/>
  <c r="G100" i="9"/>
  <c r="F100" i="9"/>
  <c r="B100" i="9"/>
  <c r="H99" i="9"/>
  <c r="G99" i="9"/>
  <c r="E99" i="9" s="1"/>
  <c r="B99" i="9" s="1"/>
  <c r="F99" i="9"/>
  <c r="H98" i="9"/>
  <c r="G98" i="9"/>
  <c r="F98" i="9"/>
  <c r="H97" i="9"/>
  <c r="G97" i="9"/>
  <c r="F97" i="9"/>
  <c r="E97" i="9"/>
  <c r="B97" i="9" s="1"/>
  <c r="H96" i="9"/>
  <c r="E96" i="9" s="1"/>
  <c r="B96" i="9" s="1"/>
  <c r="G96" i="9"/>
  <c r="F96" i="9"/>
  <c r="H95" i="9"/>
  <c r="G95" i="9"/>
  <c r="F95" i="9"/>
  <c r="E95" i="9"/>
  <c r="B95" i="9" s="1"/>
  <c r="H94" i="9"/>
  <c r="G94" i="9"/>
  <c r="E94" i="9" s="1"/>
  <c r="B94" i="9" s="1"/>
  <c r="F94" i="9"/>
  <c r="H93" i="9"/>
  <c r="G93" i="9"/>
  <c r="E93" i="9" s="1"/>
  <c r="B93" i="9" s="1"/>
  <c r="F93" i="9"/>
  <c r="H92" i="9"/>
  <c r="G92" i="9"/>
  <c r="E92" i="9" s="1"/>
  <c r="B92" i="9" s="1"/>
  <c r="F92" i="9"/>
  <c r="H91" i="9"/>
  <c r="G91" i="9"/>
  <c r="F91" i="9"/>
  <c r="E91" i="9"/>
  <c r="B91" i="9" s="1"/>
  <c r="H90" i="9"/>
  <c r="G90" i="9"/>
  <c r="F90" i="9"/>
  <c r="H89" i="9"/>
  <c r="G89" i="9"/>
  <c r="F89" i="9"/>
  <c r="E89" i="9"/>
  <c r="B89" i="9" s="1"/>
  <c r="H88" i="9"/>
  <c r="E88" i="9" s="1"/>
  <c r="B88" i="9" s="1"/>
  <c r="G88" i="9"/>
  <c r="F88" i="9"/>
  <c r="H87" i="9"/>
  <c r="G87" i="9"/>
  <c r="E87" i="9" s="1"/>
  <c r="B87" i="9" s="1"/>
  <c r="F87" i="9"/>
  <c r="H86" i="9"/>
  <c r="G86" i="9"/>
  <c r="E86" i="9" s="1"/>
  <c r="B86" i="9" s="1"/>
  <c r="F86" i="9"/>
  <c r="H85" i="9"/>
  <c r="G85" i="9"/>
  <c r="E85" i="9" s="1"/>
  <c r="B85" i="9" s="1"/>
  <c r="F85" i="9"/>
  <c r="H84" i="9"/>
  <c r="G84" i="9"/>
  <c r="E84" i="9" s="1"/>
  <c r="F84" i="9"/>
  <c r="B84" i="9"/>
  <c r="H83" i="9"/>
  <c r="G83" i="9"/>
  <c r="E83" i="9" s="1"/>
  <c r="B83" i="9" s="1"/>
  <c r="F83" i="9"/>
  <c r="H82" i="9"/>
  <c r="G82" i="9"/>
  <c r="E82" i="9" s="1"/>
  <c r="F82" i="9"/>
  <c r="H81" i="9"/>
  <c r="G81" i="9"/>
  <c r="F81" i="9"/>
  <c r="E81" i="9"/>
  <c r="B81" i="9" s="1"/>
  <c r="H80" i="9"/>
  <c r="E80" i="9" s="1"/>
  <c r="B80" i="9" s="1"/>
  <c r="G80" i="9"/>
  <c r="F80" i="9"/>
  <c r="H79" i="9"/>
  <c r="G79" i="9"/>
  <c r="E79" i="9" s="1"/>
  <c r="B79" i="9" s="1"/>
  <c r="F79" i="9"/>
  <c r="H78" i="9"/>
  <c r="G78" i="9"/>
  <c r="E78" i="9" s="1"/>
  <c r="F78" i="9"/>
  <c r="B78" i="9"/>
  <c r="H77" i="9"/>
  <c r="G77" i="9"/>
  <c r="E77" i="9" s="1"/>
  <c r="B77" i="9" s="1"/>
  <c r="F77" i="9"/>
  <c r="H76" i="9"/>
  <c r="G76" i="9"/>
  <c r="F76" i="9"/>
  <c r="E76" i="9"/>
  <c r="B76" i="9"/>
  <c r="H75" i="9"/>
  <c r="G75" i="9"/>
  <c r="E75" i="9" s="1"/>
  <c r="F75" i="9"/>
  <c r="H74" i="9"/>
  <c r="G74" i="9"/>
  <c r="F74" i="9"/>
  <c r="H73" i="9"/>
  <c r="G73" i="9"/>
  <c r="E73" i="9" s="1"/>
  <c r="B73" i="9" s="1"/>
  <c r="F73" i="9"/>
  <c r="H72" i="9"/>
  <c r="G72" i="9"/>
  <c r="F72" i="9"/>
  <c r="E72" i="9"/>
  <c r="B72" i="9"/>
  <c r="H71" i="9"/>
  <c r="G71" i="9"/>
  <c r="E71" i="9" s="1"/>
  <c r="B71" i="9" s="1"/>
  <c r="F71" i="9"/>
  <c r="H70" i="9"/>
  <c r="G70" i="9"/>
  <c r="E70" i="9" s="1"/>
  <c r="B70" i="9" s="1"/>
  <c r="F70" i="9"/>
  <c r="H69" i="9"/>
  <c r="E69" i="9" s="1"/>
  <c r="B69" i="9" s="1"/>
  <c r="G69" i="9"/>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E63" i="9" s="1"/>
  <c r="B63" i="9" s="1"/>
  <c r="F63" i="9"/>
  <c r="H62" i="9"/>
  <c r="G62" i="9"/>
  <c r="E62" i="9" s="1"/>
  <c r="B62" i="9" s="1"/>
  <c r="F62" i="9"/>
  <c r="H61" i="9"/>
  <c r="E61" i="9" s="1"/>
  <c r="B61" i="9" s="1"/>
  <c r="G61" i="9"/>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H54" i="9"/>
  <c r="G54" i="9"/>
  <c r="F54" i="9"/>
  <c r="H53" i="9"/>
  <c r="E53" i="9" s="1"/>
  <c r="B53" i="9" s="1"/>
  <c r="G53" i="9"/>
  <c r="F53" i="9"/>
  <c r="H52" i="9"/>
  <c r="E52" i="9" s="1"/>
  <c r="B52" i="9" s="1"/>
  <c r="G52" i="9"/>
  <c r="F52" i="9"/>
  <c r="H51" i="9"/>
  <c r="E51" i="9" s="1"/>
  <c r="B51" i="9" s="1"/>
  <c r="G51" i="9"/>
  <c r="F51" i="9"/>
  <c r="H50" i="9"/>
  <c r="G50" i="9"/>
  <c r="F50" i="9"/>
  <c r="H49" i="9"/>
  <c r="G49" i="9"/>
  <c r="F49" i="9"/>
  <c r="H48" i="9"/>
  <c r="E48" i="9" s="1"/>
  <c r="B48" i="9" s="1"/>
  <c r="G48" i="9"/>
  <c r="F48" i="9"/>
  <c r="H47" i="9"/>
  <c r="G47" i="9"/>
  <c r="E47" i="9" s="1"/>
  <c r="B47" i="9" s="1"/>
  <c r="F47" i="9"/>
  <c r="H46" i="9"/>
  <c r="G46" i="9"/>
  <c r="F46" i="9"/>
  <c r="H45" i="9"/>
  <c r="E45" i="9" s="1"/>
  <c r="B45" i="9" s="1"/>
  <c r="G45" i="9"/>
  <c r="F45" i="9"/>
  <c r="H44" i="9"/>
  <c r="E44" i="9" s="1"/>
  <c r="B44" i="9" s="1"/>
  <c r="G44" i="9"/>
  <c r="F44" i="9"/>
  <c r="H43" i="9"/>
  <c r="G43" i="9"/>
  <c r="F43" i="9"/>
  <c r="E43" i="9"/>
  <c r="B43" i="9" s="1"/>
  <c r="H42" i="9"/>
  <c r="G42" i="9"/>
  <c r="E42" i="9" s="1"/>
  <c r="B42" i="9" s="1"/>
  <c r="F42" i="9"/>
  <c r="H41" i="9"/>
  <c r="G41" i="9"/>
  <c r="E41" i="9" s="1"/>
  <c r="B41" i="9" s="1"/>
  <c r="F41" i="9"/>
  <c r="H40" i="9"/>
  <c r="G40" i="9"/>
  <c r="F40" i="9"/>
  <c r="E40" i="9"/>
  <c r="B40" i="9"/>
  <c r="H39" i="9"/>
  <c r="G39" i="9"/>
  <c r="E39" i="9" s="1"/>
  <c r="B39" i="9" s="1"/>
  <c r="F39" i="9"/>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E29" i="9" s="1"/>
  <c r="B29" i="9" s="1"/>
  <c r="G29" i="9"/>
  <c r="F29" i="9"/>
  <c r="H28" i="9"/>
  <c r="E28" i="9" s="1"/>
  <c r="B28" i="9" s="1"/>
  <c r="G28" i="9"/>
  <c r="F28" i="9"/>
  <c r="H27" i="9"/>
  <c r="G27" i="9"/>
  <c r="F27" i="9"/>
  <c r="E27" i="9"/>
  <c r="B27" i="9" s="1"/>
  <c r="H26" i="9"/>
  <c r="G26" i="9"/>
  <c r="E26" i="9" s="1"/>
  <c r="B26" i="9" s="1"/>
  <c r="F26" i="9"/>
  <c r="H25" i="9"/>
  <c r="G25" i="9"/>
  <c r="E25" i="9" s="1"/>
  <c r="B25" i="9" s="1"/>
  <c r="F25" i="9"/>
  <c r="F24" i="9"/>
  <c r="F4" i="9"/>
  <c r="O3" i="9"/>
  <c r="G296" i="9" s="1"/>
  <c r="I3" i="9"/>
  <c r="H3" i="9"/>
  <c r="G3" i="9"/>
  <c r="D104" i="8"/>
  <c r="I41" i="3" s="1"/>
  <c r="D97" i="8"/>
  <c r="D92" i="8"/>
  <c r="D87" i="8"/>
  <c r="D82" i="8"/>
  <c r="D77" i="8"/>
  <c r="D72" i="8"/>
  <c r="D67" i="8"/>
  <c r="D62" i="8"/>
  <c r="C1639" i="1" s="1"/>
  <c r="H1639" i="1" s="1"/>
  <c r="D57" i="8"/>
  <c r="D52" i="8"/>
  <c r="D46" i="8"/>
  <c r="C1623" i="1" s="1"/>
  <c r="H1623" i="1" s="1"/>
  <c r="D37" i="8"/>
  <c r="D27" i="8"/>
  <c r="D25" i="8" s="1"/>
  <c r="C1602" i="1" s="1"/>
  <c r="G1602" i="1" s="1"/>
  <c r="D18" i="8"/>
  <c r="D8" i="8"/>
  <c r="D6" i="8" s="1"/>
  <c r="C1583" i="1" s="1"/>
  <c r="E44" i="7"/>
  <c r="E38" i="7" s="1"/>
  <c r="D44" i="7"/>
  <c r="E39" i="7"/>
  <c r="D39" i="7"/>
  <c r="D38" i="7"/>
  <c r="E30" i="7"/>
  <c r="D30" i="7"/>
  <c r="D22" i="7" s="1"/>
  <c r="E23" i="7"/>
  <c r="E22" i="7" s="1"/>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E114" i="6" s="1"/>
  <c r="I30" i="3"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1485" i="1" s="1"/>
  <c r="D99" i="6"/>
  <c r="D89" i="6" s="1"/>
  <c r="C1485" i="1"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C1301" i="1" s="1"/>
  <c r="F295" i="5"/>
  <c r="F294" i="5"/>
  <c r="F293" i="5"/>
  <c r="F292" i="5"/>
  <c r="F291" i="5"/>
  <c r="E291" i="5"/>
  <c r="D1295" i="1" s="1"/>
  <c r="D291" i="5"/>
  <c r="F290" i="5"/>
  <c r="F289" i="5"/>
  <c r="F288" i="5"/>
  <c r="F287" i="5"/>
  <c r="F286" i="5"/>
  <c r="F285" i="5"/>
  <c r="F284" i="5"/>
  <c r="F283" i="5"/>
  <c r="F282" i="5"/>
  <c r="F281" i="5"/>
  <c r="F280" i="5"/>
  <c r="F279" i="5"/>
  <c r="F278" i="5"/>
  <c r="F277" i="5"/>
  <c r="E277" i="5"/>
  <c r="D277" i="5"/>
  <c r="F276" i="5"/>
  <c r="F275" i="5"/>
  <c r="E274" i="5"/>
  <c r="D1278" i="1" s="1"/>
  <c r="D274" i="5"/>
  <c r="C1278" i="1" s="1"/>
  <c r="F273" i="5"/>
  <c r="F272" i="5"/>
  <c r="F271" i="5"/>
  <c r="F270" i="5"/>
  <c r="F269" i="5"/>
  <c r="F268" i="5"/>
  <c r="F267" i="5"/>
  <c r="F266" i="5"/>
  <c r="F265" i="5"/>
  <c r="E264" i="5"/>
  <c r="D264" i="5"/>
  <c r="F264" i="5" s="1"/>
  <c r="F263" i="5"/>
  <c r="F262" i="5"/>
  <c r="F261" i="5"/>
  <c r="E260" i="5"/>
  <c r="D260" i="5"/>
  <c r="C1264" i="1" s="1"/>
  <c r="H1264" i="1" s="1"/>
  <c r="F259" i="5"/>
  <c r="F258" i="5"/>
  <c r="F257" i="5"/>
  <c r="E256" i="5"/>
  <c r="D256" i="5"/>
  <c r="F254" i="5"/>
  <c r="F253" i="5"/>
  <c r="E252" i="5"/>
  <c r="D1256" i="1" s="1"/>
  <c r="D252" i="5"/>
  <c r="F250" i="5"/>
  <c r="F249" i="5"/>
  <c r="F248"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140" i="1" s="1"/>
  <c r="D136"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76" i="5"/>
  <c r="F75" i="5"/>
  <c r="F74" i="5"/>
  <c r="F73" i="5"/>
  <c r="F72" i="5"/>
  <c r="E71" i="5"/>
  <c r="E70" i="5" s="1"/>
  <c r="D1075" i="1" s="1"/>
  <c r="G1075" i="1" s="1"/>
  <c r="D71" i="5"/>
  <c r="D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3" i="4"/>
  <c r="F592" i="4"/>
  <c r="F591" i="4"/>
  <c r="E591" i="4"/>
  <c r="D591" i="4"/>
  <c r="F590" i="4"/>
  <c r="E589" i="4"/>
  <c r="D589" i="4"/>
  <c r="F588" i="4"/>
  <c r="F587" i="4"/>
  <c r="F586" i="4"/>
  <c r="F585" i="4"/>
  <c r="E585" i="4"/>
  <c r="D585" i="4"/>
  <c r="E584" i="4"/>
  <c r="D578" i="1" s="1"/>
  <c r="F583" i="4"/>
  <c r="F582" i="4"/>
  <c r="F581" i="4"/>
  <c r="E581" i="4"/>
  <c r="D581" i="4"/>
  <c r="F580" i="4"/>
  <c r="F579" i="4"/>
  <c r="F578" i="4"/>
  <c r="E578" i="4"/>
  <c r="D572" i="1"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E479" i="4" s="1"/>
  <c r="D473" i="1" s="1"/>
  <c r="D485" i="4"/>
  <c r="F485" i="4" s="1"/>
  <c r="F484" i="4"/>
  <c r="F483" i="4"/>
  <c r="F482" i="4"/>
  <c r="F481" i="4"/>
  <c r="E480" i="4"/>
  <c r="D480" i="4"/>
  <c r="F480" i="4" s="1"/>
  <c r="F478" i="4"/>
  <c r="F477" i="4"/>
  <c r="E476" i="4"/>
  <c r="D476" i="4"/>
  <c r="F476" i="4" s="1"/>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E428" i="4"/>
  <c r="D423" i="1" s="1"/>
  <c r="D428" i="4"/>
  <c r="F427" i="4"/>
  <c r="E427" i="4"/>
  <c r="D422" i="1" s="1"/>
  <c r="H422" i="1"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E297" i="4"/>
  <c r="D293" i="1" s="1"/>
  <c r="H293" i="1" s="1"/>
  <c r="D297" i="4"/>
  <c r="F297" i="4" s="1"/>
  <c r="F296" i="4"/>
  <c r="F295" i="4"/>
  <c r="F294" i="4"/>
  <c r="F293" i="4"/>
  <c r="F292" i="4"/>
  <c r="F291" i="4"/>
  <c r="F290" i="4"/>
  <c r="E289" i="4"/>
  <c r="D289" i="4"/>
  <c r="F288" i="4"/>
  <c r="F287" i="4"/>
  <c r="F286" i="4"/>
  <c r="F285" i="4"/>
  <c r="F284" i="4"/>
  <c r="E283" i="4"/>
  <c r="E273" i="4" s="1"/>
  <c r="D283" i="4"/>
  <c r="F283" i="4" s="1"/>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3" i="4" s="1"/>
  <c r="F262" i="4"/>
  <c r="E262" i="4"/>
  <c r="D262" i="4"/>
  <c r="F261" i="4"/>
  <c r="F260" i="4"/>
  <c r="F259" i="4"/>
  <c r="F258" i="4"/>
  <c r="E257" i="4"/>
  <c r="D257" i="4"/>
  <c r="F257" i="4" s="1"/>
  <c r="F256" i="4"/>
  <c r="F255" i="4"/>
  <c r="F254" i="4"/>
  <c r="E254" i="4"/>
  <c r="D254" i="4"/>
  <c r="F253" i="4"/>
  <c r="F252" i="4"/>
  <c r="F251" i="4"/>
  <c r="F250" i="4"/>
  <c r="E250" i="4"/>
  <c r="D250" i="4"/>
  <c r="F249" i="4"/>
  <c r="F248" i="4"/>
  <c r="F247" i="4"/>
  <c r="E246" i="4"/>
  <c r="E230" i="4" s="1"/>
  <c r="D226" i="1" s="1"/>
  <c r="D246" i="4"/>
  <c r="F246" i="4" s="1"/>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G190" i="1"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c r="F139" i="4"/>
  <c r="F138" i="4"/>
  <c r="F137" i="4"/>
  <c r="F136" i="4"/>
  <c r="E135" i="4"/>
  <c r="D131" i="1" s="1"/>
  <c r="D135" i="4"/>
  <c r="D134" i="4"/>
  <c r="F133" i="4"/>
  <c r="F132" i="4"/>
  <c r="F131" i="4"/>
  <c r="F130" i="4"/>
  <c r="E129" i="4"/>
  <c r="D129" i="4"/>
  <c r="F129" i="4" s="1"/>
  <c r="F128" i="4"/>
  <c r="F127" i="4"/>
  <c r="E126" i="4"/>
  <c r="D122" i="1" s="1"/>
  <c r="D126" i="4"/>
  <c r="F124" i="4"/>
  <c r="F123" i="4"/>
  <c r="F122" i="4"/>
  <c r="F121" i="4"/>
  <c r="F120" i="4"/>
  <c r="E120" i="4"/>
  <c r="D120" i="4"/>
  <c r="D106" i="4"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F61" i="4" s="1"/>
  <c r="D61" i="4"/>
  <c r="F60" i="4"/>
  <c r="F59" i="4"/>
  <c r="F58" i="4"/>
  <c r="E58" i="4"/>
  <c r="D58" i="4"/>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5" i="1" s="1"/>
  <c r="H25" i="1" s="1"/>
  <c r="D29" i="4"/>
  <c r="F28" i="4"/>
  <c r="F27" i="4"/>
  <c r="F26" i="4"/>
  <c r="F25" i="4"/>
  <c r="F24" i="4"/>
  <c r="F23" i="4"/>
  <c r="E23" i="4"/>
  <c r="D19" i="1" s="1"/>
  <c r="H19" i="1" s="1"/>
  <c r="D23" i="4"/>
  <c r="F22" i="4"/>
  <c r="F21" i="4"/>
  <c r="F20" i="4"/>
  <c r="F19" i="4"/>
  <c r="F18" i="4"/>
  <c r="F17" i="4"/>
  <c r="E17" i="4"/>
  <c r="E7" i="4" s="1"/>
  <c r="D3" i="1" s="1"/>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G1683" i="1" s="1"/>
  <c r="C1682" i="1"/>
  <c r="G1682" i="1" s="1"/>
  <c r="G1680" i="1"/>
  <c r="C1680" i="1"/>
  <c r="H1680" i="1" s="1"/>
  <c r="C1679" i="1"/>
  <c r="H1679" i="1" s="1"/>
  <c r="H1678" i="1"/>
  <c r="G1678" i="1"/>
  <c r="C1678" i="1"/>
  <c r="H1677" i="1"/>
  <c r="G1677" i="1"/>
  <c r="C1677" i="1"/>
  <c r="C1676" i="1"/>
  <c r="C1675" i="1"/>
  <c r="G1675" i="1" s="1"/>
  <c r="C1674" i="1"/>
  <c r="G1674" i="1" s="1"/>
  <c r="C1673" i="1"/>
  <c r="H1673" i="1" s="1"/>
  <c r="G1672" i="1"/>
  <c r="C1672" i="1"/>
  <c r="H1672" i="1" s="1"/>
  <c r="C1671" i="1"/>
  <c r="H1671" i="1" s="1"/>
  <c r="H1670" i="1"/>
  <c r="G1670" i="1"/>
  <c r="C1670" i="1"/>
  <c r="H1669" i="1"/>
  <c r="C1669" i="1"/>
  <c r="G1669" i="1" s="1"/>
  <c r="C1668" i="1"/>
  <c r="C1667" i="1"/>
  <c r="G1667" i="1" s="1"/>
  <c r="C1666" i="1"/>
  <c r="G1666" i="1" s="1"/>
  <c r="G1665" i="1"/>
  <c r="C1665" i="1"/>
  <c r="H1665" i="1" s="1"/>
  <c r="C1664" i="1"/>
  <c r="H1664" i="1" s="1"/>
  <c r="C1663" i="1"/>
  <c r="H1663" i="1" s="1"/>
  <c r="H1662" i="1"/>
  <c r="G1662" i="1"/>
  <c r="C1662" i="1"/>
  <c r="H1661" i="1"/>
  <c r="G1661" i="1"/>
  <c r="C1661" i="1"/>
  <c r="C1660" i="1"/>
  <c r="C1659" i="1"/>
  <c r="C1658" i="1"/>
  <c r="G1658" i="1" s="1"/>
  <c r="C1657" i="1"/>
  <c r="H1657" i="1" s="1"/>
  <c r="G1656" i="1"/>
  <c r="C1656" i="1"/>
  <c r="H1656" i="1" s="1"/>
  <c r="C1655" i="1"/>
  <c r="H1655" i="1" s="1"/>
  <c r="H1653" i="1"/>
  <c r="C1653" i="1"/>
  <c r="G1653" i="1" s="1"/>
  <c r="C1652" i="1"/>
  <c r="H1651" i="1"/>
  <c r="C1651" i="1"/>
  <c r="G1651" i="1" s="1"/>
  <c r="C1650" i="1"/>
  <c r="G1650" i="1" s="1"/>
  <c r="C1649" i="1"/>
  <c r="G1648" i="1"/>
  <c r="C1648" i="1"/>
  <c r="H1648" i="1" s="1"/>
  <c r="C1647" i="1"/>
  <c r="H1647" i="1" s="1"/>
  <c r="H1646" i="1"/>
  <c r="G1646" i="1"/>
  <c r="C1646" i="1"/>
  <c r="H1645" i="1"/>
  <c r="C1645" i="1"/>
  <c r="G1645" i="1" s="1"/>
  <c r="C1644" i="1"/>
  <c r="C1643" i="1"/>
  <c r="G1643" i="1" s="1"/>
  <c r="C1642" i="1"/>
  <c r="G1642" i="1" s="1"/>
  <c r="C1641" i="1"/>
  <c r="H1641" i="1" s="1"/>
  <c r="G1640" i="1"/>
  <c r="C1640" i="1"/>
  <c r="H1640" i="1" s="1"/>
  <c r="C1638" i="1"/>
  <c r="G1638" i="1" s="1"/>
  <c r="H1637" i="1"/>
  <c r="C1637" i="1"/>
  <c r="G1637" i="1" s="1"/>
  <c r="C1636" i="1"/>
  <c r="C1635" i="1"/>
  <c r="G1635" i="1" s="1"/>
  <c r="C1634" i="1"/>
  <c r="G1634" i="1" s="1"/>
  <c r="C1633" i="1"/>
  <c r="H1633" i="1" s="1"/>
  <c r="G1632" i="1"/>
  <c r="C1632" i="1"/>
  <c r="H1632" i="1" s="1"/>
  <c r="C1631" i="1"/>
  <c r="H1631" i="1" s="1"/>
  <c r="C1630" i="1"/>
  <c r="H1630" i="1" s="1"/>
  <c r="C1629" i="1"/>
  <c r="G1629" i="1" s="1"/>
  <c r="C1627" i="1"/>
  <c r="G1627" i="1" s="1"/>
  <c r="C1626" i="1"/>
  <c r="G1626" i="1" s="1"/>
  <c r="C1625" i="1"/>
  <c r="H1625" i="1" s="1"/>
  <c r="G1624" i="1"/>
  <c r="C1624" i="1"/>
  <c r="H1624" i="1" s="1"/>
  <c r="C1620" i="1"/>
  <c r="C1619" i="1"/>
  <c r="G1619" i="1" s="1"/>
  <c r="C1618" i="1"/>
  <c r="G1618" i="1" s="1"/>
  <c r="C1617" i="1"/>
  <c r="H1617" i="1" s="1"/>
  <c r="G1616" i="1"/>
  <c r="C1616" i="1"/>
  <c r="H1616" i="1" s="1"/>
  <c r="C1615" i="1"/>
  <c r="H1615" i="1" s="1"/>
  <c r="H1614" i="1"/>
  <c r="G1614" i="1"/>
  <c r="C1614" i="1"/>
  <c r="C1613" i="1"/>
  <c r="H1613" i="1" s="1"/>
  <c r="C1612" i="1"/>
  <c r="C1611" i="1"/>
  <c r="G1611" i="1" s="1"/>
  <c r="C1610" i="1"/>
  <c r="G1610" i="1" s="1"/>
  <c r="G1609" i="1"/>
  <c r="C1609" i="1"/>
  <c r="H1609" i="1" s="1"/>
  <c r="G1608" i="1"/>
  <c r="C1608" i="1"/>
  <c r="H1608" i="1" s="1"/>
  <c r="C1607" i="1"/>
  <c r="H1607" i="1" s="1"/>
  <c r="C1606" i="1"/>
  <c r="H1606" i="1" s="1"/>
  <c r="C1605" i="1"/>
  <c r="H1605" i="1" s="1"/>
  <c r="C1604" i="1"/>
  <c r="C1603" i="1"/>
  <c r="G1603" i="1" s="1"/>
  <c r="H1601" i="1"/>
  <c r="G1601" i="1"/>
  <c r="C1601" i="1"/>
  <c r="G1600" i="1"/>
  <c r="C1600" i="1"/>
  <c r="H1600" i="1" s="1"/>
  <c r="C1599" i="1"/>
  <c r="H1598" i="1"/>
  <c r="G1598" i="1"/>
  <c r="C1598" i="1"/>
  <c r="H1597" i="1"/>
  <c r="G1597" i="1"/>
  <c r="C1597" i="1"/>
  <c r="C1596" i="1"/>
  <c r="C1595" i="1"/>
  <c r="G1595" i="1" s="1"/>
  <c r="C1594" i="1"/>
  <c r="G1594" i="1" s="1"/>
  <c r="C1593" i="1"/>
  <c r="H1593" i="1" s="1"/>
  <c r="H1592" i="1"/>
  <c r="G1592" i="1"/>
  <c r="C1592" i="1"/>
  <c r="C1591" i="1"/>
  <c r="H1590" i="1"/>
  <c r="G1590" i="1"/>
  <c r="C1590" i="1"/>
  <c r="H1589" i="1"/>
  <c r="G1589" i="1"/>
  <c r="C1589" i="1"/>
  <c r="C1588" i="1"/>
  <c r="H1588" i="1" s="1"/>
  <c r="C1587" i="1"/>
  <c r="G1587" i="1" s="1"/>
  <c r="C1586" i="1"/>
  <c r="G1586" i="1" s="1"/>
  <c r="C1585" i="1"/>
  <c r="C1584" i="1"/>
  <c r="H1584" i="1" s="1"/>
  <c r="H1582" i="1"/>
  <c r="G1582" i="1"/>
  <c r="C1582" i="1"/>
  <c r="J1581" i="1"/>
  <c r="D1581" i="1"/>
  <c r="C1581" i="1"/>
  <c r="J1580" i="1"/>
  <c r="H1580" i="1"/>
  <c r="D1580" i="1"/>
  <c r="C1580" i="1"/>
  <c r="G1580" i="1" s="1"/>
  <c r="I1580" i="1" s="1"/>
  <c r="J1579" i="1"/>
  <c r="D1579" i="1"/>
  <c r="G1579" i="1" s="1"/>
  <c r="C1579" i="1"/>
  <c r="D1578" i="1"/>
  <c r="H1578" i="1" s="1"/>
  <c r="C1578" i="1"/>
  <c r="J1578" i="1" s="1"/>
  <c r="H1577" i="1"/>
  <c r="D1577" i="1"/>
  <c r="C1577" i="1"/>
  <c r="G1577" i="1" s="1"/>
  <c r="J1576" i="1"/>
  <c r="D1576" i="1"/>
  <c r="G1576" i="1" s="1"/>
  <c r="C1576" i="1"/>
  <c r="H1575" i="1"/>
  <c r="D1575" i="1"/>
  <c r="G1575" i="1" s="1"/>
  <c r="I1575" i="1" s="1"/>
  <c r="C1575" i="1"/>
  <c r="J1575" i="1" s="1"/>
  <c r="D1574" i="1"/>
  <c r="C1574" i="1"/>
  <c r="J1573" i="1"/>
  <c r="H1573" i="1"/>
  <c r="D1573" i="1"/>
  <c r="C1573" i="1"/>
  <c r="G1573" i="1" s="1"/>
  <c r="H1572" i="1"/>
  <c r="G1572" i="1"/>
  <c r="D1572" i="1"/>
  <c r="C1572" i="1"/>
  <c r="H1571" i="1"/>
  <c r="D1571" i="1"/>
  <c r="C1571" i="1"/>
  <c r="G1571" i="1" s="1"/>
  <c r="J1570" i="1"/>
  <c r="I1570" i="1"/>
  <c r="H1570" i="1"/>
  <c r="D1570" i="1"/>
  <c r="G1570" i="1" s="1"/>
  <c r="C1570" i="1"/>
  <c r="H1569" i="1"/>
  <c r="G1569" i="1"/>
  <c r="I1569" i="1" s="1"/>
  <c r="D1569" i="1"/>
  <c r="C1569" i="1"/>
  <c r="J1569" i="1" s="1"/>
  <c r="J1568" i="1"/>
  <c r="D1568" i="1"/>
  <c r="C1568" i="1"/>
  <c r="J1567" i="1"/>
  <c r="H1567" i="1"/>
  <c r="D1567" i="1"/>
  <c r="C1567" i="1"/>
  <c r="G1567" i="1" s="1"/>
  <c r="J1566" i="1"/>
  <c r="I1566" i="1"/>
  <c r="H1566" i="1"/>
  <c r="D1566" i="1"/>
  <c r="G1566" i="1" s="1"/>
  <c r="C1566" i="1"/>
  <c r="H1565" i="1"/>
  <c r="G1565" i="1"/>
  <c r="I1565" i="1" s="1"/>
  <c r="D1565" i="1"/>
  <c r="C1565" i="1"/>
  <c r="J1565" i="1" s="1"/>
  <c r="J1564" i="1"/>
  <c r="D1564" i="1"/>
  <c r="C1564" i="1"/>
  <c r="D1563" i="1"/>
  <c r="H1563" i="1" s="1"/>
  <c r="C1563" i="1"/>
  <c r="G1563" i="1" s="1"/>
  <c r="D1562" i="1"/>
  <c r="G1562" i="1" s="1"/>
  <c r="C1562" i="1"/>
  <c r="D1561" i="1"/>
  <c r="C1561" i="1"/>
  <c r="J1560" i="1"/>
  <c r="H1560" i="1"/>
  <c r="D1560" i="1"/>
  <c r="C1560" i="1"/>
  <c r="G1560" i="1" s="1"/>
  <c r="I1560" i="1" s="1"/>
  <c r="D1559" i="1"/>
  <c r="J1559" i="1" s="1"/>
  <c r="C1559" i="1"/>
  <c r="G1559" i="1" s="1"/>
  <c r="D1558" i="1"/>
  <c r="G1558" i="1" s="1"/>
  <c r="C1558" i="1"/>
  <c r="D1557" i="1"/>
  <c r="C1557" i="1"/>
  <c r="D1556" i="1"/>
  <c r="G1556" i="1" s="1"/>
  <c r="C1556" i="1"/>
  <c r="D1555" i="1"/>
  <c r="C1555" i="1"/>
  <c r="J1554" i="1"/>
  <c r="H1554" i="1"/>
  <c r="D1554" i="1"/>
  <c r="C1554" i="1"/>
  <c r="G1554" i="1" s="1"/>
  <c r="I1554" i="1" s="1"/>
  <c r="J1553" i="1"/>
  <c r="H1553" i="1"/>
  <c r="I1553" i="1" s="1"/>
  <c r="D1553" i="1"/>
  <c r="G1553" i="1" s="1"/>
  <c r="C1553" i="1"/>
  <c r="D1552" i="1"/>
  <c r="C1552" i="1"/>
  <c r="D1551" i="1"/>
  <c r="J1551" i="1" s="1"/>
  <c r="C1551" i="1"/>
  <c r="J1550" i="1"/>
  <c r="H1550" i="1"/>
  <c r="D1550" i="1"/>
  <c r="C1550" i="1"/>
  <c r="G1550" i="1" s="1"/>
  <c r="I1550" i="1" s="1"/>
  <c r="J1549" i="1"/>
  <c r="H1549" i="1"/>
  <c r="D1549" i="1"/>
  <c r="C1549" i="1"/>
  <c r="D1548" i="1"/>
  <c r="C1548" i="1"/>
  <c r="J1547" i="1"/>
  <c r="D1547" i="1"/>
  <c r="C1547" i="1"/>
  <c r="J1546" i="1"/>
  <c r="G1546" i="1"/>
  <c r="I1546" i="1" s="1"/>
  <c r="D1546" i="1"/>
  <c r="C1546" i="1"/>
  <c r="H1546" i="1" s="1"/>
  <c r="H1545" i="1"/>
  <c r="D1545" i="1"/>
  <c r="C1545" i="1"/>
  <c r="J1545" i="1" s="1"/>
  <c r="H1544" i="1"/>
  <c r="G1544" i="1"/>
  <c r="I1544" i="1" s="1"/>
  <c r="D1544" i="1"/>
  <c r="C1544" i="1"/>
  <c r="J1544" i="1" s="1"/>
  <c r="D1543" i="1"/>
  <c r="C1543" i="1"/>
  <c r="J1542" i="1"/>
  <c r="G1542" i="1"/>
  <c r="I1542" i="1" s="1"/>
  <c r="D1542" i="1"/>
  <c r="C1542" i="1"/>
  <c r="H1542" i="1" s="1"/>
  <c r="D1541" i="1"/>
  <c r="C1541" i="1"/>
  <c r="C1540" i="1"/>
  <c r="C1539" i="1"/>
  <c r="D1536" i="1"/>
  <c r="C1536" i="1"/>
  <c r="D1535" i="1"/>
  <c r="C1535" i="1"/>
  <c r="D1534" i="1"/>
  <c r="C1534" i="1"/>
  <c r="H1533" i="1"/>
  <c r="D1533" i="1"/>
  <c r="C1533" i="1"/>
  <c r="G1533" i="1" s="1"/>
  <c r="D1532" i="1"/>
  <c r="C1532" i="1"/>
  <c r="H1531" i="1"/>
  <c r="G1531" i="1"/>
  <c r="D1531" i="1"/>
  <c r="C1531" i="1"/>
  <c r="D1530" i="1"/>
  <c r="C1530" i="1"/>
  <c r="H1529" i="1"/>
  <c r="G1529" i="1"/>
  <c r="D1529" i="1"/>
  <c r="C1529" i="1"/>
  <c r="D1528" i="1"/>
  <c r="C1528" i="1"/>
  <c r="D1527" i="1"/>
  <c r="C1527" i="1"/>
  <c r="D1526" i="1"/>
  <c r="C1526" i="1"/>
  <c r="H1525" i="1"/>
  <c r="D1525" i="1"/>
  <c r="C1525" i="1"/>
  <c r="G1525" i="1" s="1"/>
  <c r="D1524" i="1"/>
  <c r="C1524" i="1"/>
  <c r="H1523" i="1"/>
  <c r="G1523" i="1"/>
  <c r="D1523" i="1"/>
  <c r="C1523" i="1"/>
  <c r="D1522" i="1"/>
  <c r="C1522" i="1"/>
  <c r="H1522" i="1" s="1"/>
  <c r="H1521" i="1"/>
  <c r="D1521" i="1"/>
  <c r="C1521" i="1"/>
  <c r="G1521" i="1" s="1"/>
  <c r="D1520" i="1"/>
  <c r="C1520" i="1"/>
  <c r="H1520" i="1" s="1"/>
  <c r="H1519" i="1"/>
  <c r="G1519" i="1"/>
  <c r="D1519" i="1"/>
  <c r="C1519" i="1"/>
  <c r="H1518" i="1"/>
  <c r="D1518" i="1"/>
  <c r="C1518" i="1"/>
  <c r="G1518" i="1" s="1"/>
  <c r="H1517" i="1"/>
  <c r="G1517" i="1"/>
  <c r="D1517" i="1"/>
  <c r="C1517" i="1"/>
  <c r="H1516" i="1"/>
  <c r="D1516" i="1"/>
  <c r="C1516" i="1"/>
  <c r="G1516" i="1" s="1"/>
  <c r="H1515" i="1"/>
  <c r="G1515" i="1"/>
  <c r="D1515" i="1"/>
  <c r="C1515" i="1"/>
  <c r="H1514" i="1"/>
  <c r="D1514" i="1"/>
  <c r="C1514" i="1"/>
  <c r="G1514" i="1" s="1"/>
  <c r="H1513" i="1"/>
  <c r="G1513" i="1"/>
  <c r="D1513" i="1"/>
  <c r="C1513" i="1"/>
  <c r="H1512" i="1"/>
  <c r="D1512" i="1"/>
  <c r="C1512" i="1"/>
  <c r="G1512" i="1" s="1"/>
  <c r="H1511" i="1"/>
  <c r="G1511" i="1"/>
  <c r="D1511" i="1"/>
  <c r="C1511" i="1"/>
  <c r="D1510" i="1"/>
  <c r="H1509" i="1"/>
  <c r="G1509" i="1"/>
  <c r="D1509" i="1"/>
  <c r="C1509" i="1"/>
  <c r="H1508" i="1"/>
  <c r="D1508" i="1"/>
  <c r="C1508" i="1"/>
  <c r="G1508" i="1" s="1"/>
  <c r="H1507" i="1"/>
  <c r="G1507" i="1"/>
  <c r="D1507" i="1"/>
  <c r="C1507" i="1"/>
  <c r="H1506" i="1"/>
  <c r="D1506" i="1"/>
  <c r="C1506" i="1"/>
  <c r="G1506" i="1" s="1"/>
  <c r="H1505" i="1"/>
  <c r="G1505" i="1"/>
  <c r="D1505" i="1"/>
  <c r="C1505" i="1"/>
  <c r="H1504" i="1"/>
  <c r="D1504" i="1"/>
  <c r="C1504" i="1"/>
  <c r="G1504" i="1" s="1"/>
  <c r="H1503" i="1"/>
  <c r="G1503" i="1"/>
  <c r="D1503" i="1"/>
  <c r="C1503" i="1"/>
  <c r="D1502" i="1"/>
  <c r="C1502" i="1"/>
  <c r="G1502" i="1" s="1"/>
  <c r="H1501" i="1"/>
  <c r="G1501" i="1"/>
  <c r="D1501" i="1"/>
  <c r="C1501" i="1"/>
  <c r="D1500" i="1"/>
  <c r="C1500" i="1"/>
  <c r="G1500" i="1" s="1"/>
  <c r="H1499" i="1"/>
  <c r="G1499" i="1"/>
  <c r="D1499" i="1"/>
  <c r="C1499" i="1"/>
  <c r="H1498" i="1"/>
  <c r="D1498" i="1"/>
  <c r="C1498" i="1"/>
  <c r="G1498" i="1" s="1"/>
  <c r="H1497" i="1"/>
  <c r="G1497" i="1"/>
  <c r="D1497" i="1"/>
  <c r="C1497" i="1"/>
  <c r="D1496" i="1"/>
  <c r="C1496" i="1"/>
  <c r="G1496" i="1" s="1"/>
  <c r="H1495" i="1"/>
  <c r="G1495" i="1"/>
  <c r="D1495" i="1"/>
  <c r="C1495" i="1"/>
  <c r="H1494" i="1"/>
  <c r="D1494" i="1"/>
  <c r="C1494" i="1"/>
  <c r="G1494" i="1" s="1"/>
  <c r="H1493" i="1"/>
  <c r="G1493" i="1"/>
  <c r="D1493" i="1"/>
  <c r="C1493" i="1"/>
  <c r="H1492" i="1"/>
  <c r="D1492" i="1"/>
  <c r="C1492" i="1"/>
  <c r="G1492" i="1" s="1"/>
  <c r="H1491" i="1"/>
  <c r="G1491" i="1"/>
  <c r="D1491" i="1"/>
  <c r="C1491" i="1"/>
  <c r="H1490" i="1"/>
  <c r="D1490" i="1"/>
  <c r="C1490" i="1"/>
  <c r="G1490" i="1" s="1"/>
  <c r="H1489" i="1"/>
  <c r="G1489" i="1"/>
  <c r="D1489" i="1"/>
  <c r="C1489" i="1"/>
  <c r="H1488" i="1"/>
  <c r="D1488" i="1"/>
  <c r="C1488" i="1"/>
  <c r="H1487" i="1"/>
  <c r="G1487" i="1"/>
  <c r="D1487" i="1"/>
  <c r="C1487" i="1"/>
  <c r="H1486" i="1"/>
  <c r="D1486" i="1"/>
  <c r="C1486" i="1"/>
  <c r="H1484" i="1"/>
  <c r="D1484" i="1"/>
  <c r="C1484" i="1"/>
  <c r="G1484" i="1" s="1"/>
  <c r="H1483" i="1"/>
  <c r="G1483" i="1"/>
  <c r="D1483" i="1"/>
  <c r="C1483" i="1"/>
  <c r="H1482" i="1"/>
  <c r="D1482" i="1"/>
  <c r="C1482" i="1"/>
  <c r="G1482" i="1" s="1"/>
  <c r="H1481" i="1"/>
  <c r="G1481" i="1"/>
  <c r="D1481" i="1"/>
  <c r="C1481" i="1"/>
  <c r="H1480" i="1"/>
  <c r="D1480" i="1"/>
  <c r="C1480" i="1"/>
  <c r="G1480" i="1" s="1"/>
  <c r="H1479" i="1"/>
  <c r="G1479" i="1"/>
  <c r="D1479" i="1"/>
  <c r="C1479" i="1"/>
  <c r="H1478" i="1"/>
  <c r="D1478" i="1"/>
  <c r="C1478" i="1"/>
  <c r="G1478" i="1" s="1"/>
  <c r="H1477" i="1"/>
  <c r="G1477" i="1"/>
  <c r="D1477" i="1"/>
  <c r="C1477" i="1"/>
  <c r="H1476" i="1"/>
  <c r="D1476" i="1"/>
  <c r="C1476" i="1"/>
  <c r="G1476" i="1" s="1"/>
  <c r="H1475" i="1"/>
  <c r="G1475" i="1"/>
  <c r="D1475" i="1"/>
  <c r="C1475" i="1"/>
  <c r="H1474" i="1"/>
  <c r="D1474" i="1"/>
  <c r="C1474" i="1"/>
  <c r="G1474" i="1" s="1"/>
  <c r="H1473" i="1"/>
  <c r="G1473" i="1"/>
  <c r="D1473" i="1"/>
  <c r="C1473" i="1"/>
  <c r="H1472" i="1"/>
  <c r="D1472" i="1"/>
  <c r="C1472" i="1"/>
  <c r="G1472" i="1" s="1"/>
  <c r="H1471" i="1"/>
  <c r="G1471" i="1"/>
  <c r="D1471" i="1"/>
  <c r="C1471" i="1"/>
  <c r="H1470" i="1"/>
  <c r="D1470" i="1"/>
  <c r="C1470" i="1"/>
  <c r="G1470" i="1" s="1"/>
  <c r="H1469" i="1"/>
  <c r="G1469" i="1"/>
  <c r="D1469" i="1"/>
  <c r="C1469" i="1"/>
  <c r="H1468" i="1"/>
  <c r="D1468" i="1"/>
  <c r="C1468" i="1"/>
  <c r="G1468" i="1" s="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D1394" i="1"/>
  <c r="G1394" i="1" s="1"/>
  <c r="C1394" i="1"/>
  <c r="H1393" i="1"/>
  <c r="G1393" i="1"/>
  <c r="D1393" i="1"/>
  <c r="C1393" i="1"/>
  <c r="D1392" i="1"/>
  <c r="C1392" i="1"/>
  <c r="G1392" i="1" s="1"/>
  <c r="H1391" i="1"/>
  <c r="G1391" i="1"/>
  <c r="D1391" i="1"/>
  <c r="C1391" i="1"/>
  <c r="D1390" i="1"/>
  <c r="C1390" i="1"/>
  <c r="D1389" i="1"/>
  <c r="G1389" i="1" s="1"/>
  <c r="C1389" i="1"/>
  <c r="D1388" i="1"/>
  <c r="C1388" i="1"/>
  <c r="H1388" i="1" s="1"/>
  <c r="H1387" i="1"/>
  <c r="G1387" i="1"/>
  <c r="D1387" i="1"/>
  <c r="C1387" i="1"/>
  <c r="D1386" i="1"/>
  <c r="G1386" i="1" s="1"/>
  <c r="C1386" i="1"/>
  <c r="H1386" i="1" s="1"/>
  <c r="D1385" i="1"/>
  <c r="G1385" i="1" s="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G1347" i="1" s="1"/>
  <c r="C1347" i="1"/>
  <c r="H1347" i="1" s="1"/>
  <c r="H1346" i="1"/>
  <c r="G1346" i="1"/>
  <c r="D1346" i="1"/>
  <c r="C1346" i="1"/>
  <c r="H1345" i="1"/>
  <c r="G1345" i="1"/>
  <c r="D1345" i="1"/>
  <c r="C1345" i="1"/>
  <c r="H1344" i="1"/>
  <c r="G1344" i="1"/>
  <c r="D1344" i="1"/>
  <c r="C1344" i="1"/>
  <c r="H1343" i="1"/>
  <c r="G1343" i="1"/>
  <c r="D1343" i="1"/>
  <c r="C1343" i="1"/>
  <c r="G1342" i="1"/>
  <c r="D1342" i="1"/>
  <c r="H1342" i="1" s="1"/>
  <c r="C1342" i="1"/>
  <c r="H1341" i="1"/>
  <c r="G1341" i="1"/>
  <c r="D1341" i="1"/>
  <c r="C1341" i="1"/>
  <c r="D1340" i="1"/>
  <c r="G1340" i="1" s="1"/>
  <c r="C1340"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G1314" i="1"/>
  <c r="D1314" i="1"/>
  <c r="C1314" i="1"/>
  <c r="H1314" i="1" s="1"/>
  <c r="H1313" i="1"/>
  <c r="G1313" i="1"/>
  <c r="D1313" i="1"/>
  <c r="C1313" i="1"/>
  <c r="H1312" i="1"/>
  <c r="G1312" i="1"/>
  <c r="D1312" i="1"/>
  <c r="C1312" i="1"/>
  <c r="D1311" i="1"/>
  <c r="G1311" i="1" s="1"/>
  <c r="C1311" i="1"/>
  <c r="H1311" i="1" s="1"/>
  <c r="H1310" i="1"/>
  <c r="G1310" i="1"/>
  <c r="D1310" i="1"/>
  <c r="C1310" i="1"/>
  <c r="H1309" i="1"/>
  <c r="G1309" i="1"/>
  <c r="D1309" i="1"/>
  <c r="C1309" i="1"/>
  <c r="H1308" i="1"/>
  <c r="G1308" i="1"/>
  <c r="D1308" i="1"/>
  <c r="C1308" i="1"/>
  <c r="H1307" i="1"/>
  <c r="G1307" i="1"/>
  <c r="D1307" i="1"/>
  <c r="C1307" i="1"/>
  <c r="D1306" i="1"/>
  <c r="C1306" i="1"/>
  <c r="D1305" i="1"/>
  <c r="C1305" i="1"/>
  <c r="H1304" i="1"/>
  <c r="G1304" i="1"/>
  <c r="D1304" i="1"/>
  <c r="C1304" i="1"/>
  <c r="H1303" i="1"/>
  <c r="G1303" i="1"/>
  <c r="D1303" i="1"/>
  <c r="C1303" i="1"/>
  <c r="D1302" i="1"/>
  <c r="C1302" i="1"/>
  <c r="H1302" i="1" s="1"/>
  <c r="D1300" i="1"/>
  <c r="H1299" i="1"/>
  <c r="G1299" i="1"/>
  <c r="D1299" i="1"/>
  <c r="C1299" i="1"/>
  <c r="H1298" i="1"/>
  <c r="G1298" i="1"/>
  <c r="D1298" i="1"/>
  <c r="C1298" i="1"/>
  <c r="D1297" i="1"/>
  <c r="H1297" i="1" s="1"/>
  <c r="C1297" i="1"/>
  <c r="H1296" i="1"/>
  <c r="G1296" i="1"/>
  <c r="D1296" i="1"/>
  <c r="C1296" i="1"/>
  <c r="C1295" i="1"/>
  <c r="H1294" i="1"/>
  <c r="G1294" i="1"/>
  <c r="D1294" i="1"/>
  <c r="C1294" i="1"/>
  <c r="H1293" i="1"/>
  <c r="G1293" i="1"/>
  <c r="D1293" i="1"/>
  <c r="C1293" i="1"/>
  <c r="D1292" i="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D1280" i="1"/>
  <c r="C1280" i="1"/>
  <c r="D1279" i="1"/>
  <c r="C1279" i="1"/>
  <c r="H1279"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C1267" i="1"/>
  <c r="H1267" i="1" s="1"/>
  <c r="D1266" i="1"/>
  <c r="C1266" i="1"/>
  <c r="D1265" i="1"/>
  <c r="C1265" i="1"/>
  <c r="D1264" i="1"/>
  <c r="D1263" i="1"/>
  <c r="C1263" i="1"/>
  <c r="D1262" i="1"/>
  <c r="C1262" i="1"/>
  <c r="D1261" i="1"/>
  <c r="C1261" i="1"/>
  <c r="D1258" i="1"/>
  <c r="C1258" i="1"/>
  <c r="D1257" i="1"/>
  <c r="C1257" i="1"/>
  <c r="H1257" i="1" s="1"/>
  <c r="C1256" i="1"/>
  <c r="D1254" i="1"/>
  <c r="G1254" i="1" s="1"/>
  <c r="C1254" i="1"/>
  <c r="D1253" i="1"/>
  <c r="H1253" i="1" s="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8" i="1" s="1"/>
  <c r="H1187" i="1"/>
  <c r="G1187" i="1"/>
  <c r="D1187" i="1"/>
  <c r="C1187" i="1"/>
  <c r="H1186" i="1"/>
  <c r="G1186" i="1"/>
  <c r="D1186" i="1"/>
  <c r="C1186" i="1"/>
  <c r="D1185" i="1"/>
  <c r="H1185" i="1" s="1"/>
  <c r="C1185" i="1"/>
  <c r="D1184" i="1"/>
  <c r="C1184" i="1"/>
  <c r="D1183" i="1"/>
  <c r="H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C1169" i="1"/>
  <c r="H1168" i="1"/>
  <c r="G1168" i="1"/>
  <c r="D1168" i="1"/>
  <c r="C1168" i="1"/>
  <c r="H1167" i="1"/>
  <c r="D1167" i="1"/>
  <c r="C1167" i="1"/>
  <c r="G1167" i="1" s="1"/>
  <c r="H1166" i="1"/>
  <c r="D1166" i="1"/>
  <c r="C1166" i="1"/>
  <c r="G1165"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D1142" i="1"/>
  <c r="C1142" i="1"/>
  <c r="H1142" i="1" s="1"/>
  <c r="D1141" i="1"/>
  <c r="C1141" i="1"/>
  <c r="G1141" i="1" s="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D1090" i="1"/>
  <c r="G1090" i="1" s="1"/>
  <c r="C1090" i="1"/>
  <c r="H1089" i="1"/>
  <c r="G1089" i="1"/>
  <c r="D1089" i="1"/>
  <c r="C1089" i="1"/>
  <c r="H1088" i="1"/>
  <c r="G1088" i="1"/>
  <c r="D1088" i="1"/>
  <c r="C1088"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D1076" i="1"/>
  <c r="C1075" i="1"/>
  <c r="H1073" i="1"/>
  <c r="D1073" i="1"/>
  <c r="G1073" i="1" s="1"/>
  <c r="C1073" i="1"/>
  <c r="H1072" i="1"/>
  <c r="G1072" i="1"/>
  <c r="D1072" i="1"/>
  <c r="C1072" i="1"/>
  <c r="H1071" i="1"/>
  <c r="G1071" i="1"/>
  <c r="D1071" i="1"/>
  <c r="C1071" i="1"/>
  <c r="H1070" i="1"/>
  <c r="G1070" i="1"/>
  <c r="D1070" i="1"/>
  <c r="C1070" i="1"/>
  <c r="H1069" i="1"/>
  <c r="G1069" i="1"/>
  <c r="D1069" i="1"/>
  <c r="C1069" i="1"/>
  <c r="D1068" i="1"/>
  <c r="H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D1060" i="1"/>
  <c r="C1060" i="1"/>
  <c r="D1059" i="1"/>
  <c r="C1059" i="1"/>
  <c r="H1059" i="1" s="1"/>
  <c r="H1058" i="1"/>
  <c r="G1058" i="1"/>
  <c r="D1058" i="1"/>
  <c r="C1058" i="1"/>
  <c r="D1057" i="1"/>
  <c r="C1057" i="1"/>
  <c r="H1057" i="1" s="1"/>
  <c r="H1056" i="1"/>
  <c r="G1056" i="1"/>
  <c r="D1056" i="1"/>
  <c r="C1056" i="1"/>
  <c r="D1055" i="1"/>
  <c r="G1055" i="1" s="1"/>
  <c r="C1055" i="1"/>
  <c r="H1055" i="1" s="1"/>
  <c r="H1054" i="1"/>
  <c r="G1054" i="1"/>
  <c r="D1054" i="1"/>
  <c r="C1054" i="1"/>
  <c r="H1053" i="1"/>
  <c r="G1053" i="1"/>
  <c r="D1053" i="1"/>
  <c r="C1053" i="1"/>
  <c r="D1052" i="1"/>
  <c r="C1052" i="1"/>
  <c r="G1052" i="1" s="1"/>
  <c r="H1051" i="1"/>
  <c r="G1051" i="1"/>
  <c r="D1051" i="1"/>
  <c r="C1051"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C1039" i="1"/>
  <c r="H1038" i="1"/>
  <c r="G1038" i="1"/>
  <c r="D1038" i="1"/>
  <c r="C1038" i="1"/>
  <c r="H1037" i="1"/>
  <c r="G1037" i="1"/>
  <c r="D1037" i="1"/>
  <c r="C1037" i="1"/>
  <c r="H1036" i="1"/>
  <c r="G1036" i="1"/>
  <c r="D1036" i="1"/>
  <c r="C1036" i="1"/>
  <c r="D1035" i="1"/>
  <c r="C1035" i="1"/>
  <c r="D1034" i="1"/>
  <c r="D1033" i="1"/>
  <c r="C1033" i="1"/>
  <c r="H1033" i="1" s="1"/>
  <c r="H1032" i="1"/>
  <c r="G1032" i="1"/>
  <c r="D1032" i="1"/>
  <c r="C1032" i="1"/>
  <c r="D1031" i="1"/>
  <c r="G1031" i="1" s="1"/>
  <c r="C1031" i="1"/>
  <c r="H1031" i="1" s="1"/>
  <c r="H1030" i="1"/>
  <c r="G1030" i="1"/>
  <c r="D1030" i="1"/>
  <c r="C1030" i="1"/>
  <c r="D1029" i="1"/>
  <c r="H1029" i="1" s="1"/>
  <c r="C1029" i="1"/>
  <c r="D1028" i="1"/>
  <c r="C1028" i="1"/>
  <c r="D1027" i="1"/>
  <c r="G1027" i="1" s="1"/>
  <c r="C1027" i="1"/>
  <c r="D1026" i="1"/>
  <c r="C1026" i="1"/>
  <c r="D1025" i="1"/>
  <c r="G1025" i="1" s="1"/>
  <c r="C1025" i="1"/>
  <c r="H1025" i="1" s="1"/>
  <c r="D1024" i="1"/>
  <c r="C1024" i="1"/>
  <c r="G1023" i="1"/>
  <c r="D1023" i="1"/>
  <c r="H1023" i="1" s="1"/>
  <c r="C1023" i="1"/>
  <c r="D1022" i="1"/>
  <c r="C1022" i="1"/>
  <c r="H1022" i="1" s="1"/>
  <c r="H1021" i="1"/>
  <c r="G1021" i="1"/>
  <c r="D1021" i="1"/>
  <c r="C1021" i="1"/>
  <c r="D1020" i="1"/>
  <c r="C1020" i="1"/>
  <c r="H1020" i="1" s="1"/>
  <c r="D1019" i="1"/>
  <c r="H1019" i="1" s="1"/>
  <c r="C1019" i="1"/>
  <c r="D1018" i="1"/>
  <c r="H1018" i="1" s="1"/>
  <c r="C1018" i="1"/>
  <c r="H1016" i="1"/>
  <c r="G1016" i="1"/>
  <c r="D1016" i="1"/>
  <c r="C1016" i="1"/>
  <c r="D1015" i="1"/>
  <c r="C1015" i="1"/>
  <c r="H1015" i="1" s="1"/>
  <c r="G1014" i="1"/>
  <c r="D1014" i="1"/>
  <c r="C1014" i="1"/>
  <c r="H1014" i="1" s="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G734" i="1" s="1"/>
  <c r="C734" i="1"/>
  <c r="H733" i="1"/>
  <c r="G733" i="1"/>
  <c r="D733" i="1"/>
  <c r="C733" i="1"/>
  <c r="D732" i="1"/>
  <c r="H732" i="1" s="1"/>
  <c r="C732" i="1"/>
  <c r="D731" i="1"/>
  <c r="H731" i="1" s="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G718" i="1" s="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H648" i="1" s="1"/>
  <c r="C648" i="1"/>
  <c r="D647" i="1"/>
  <c r="H647" i="1" s="1"/>
  <c r="C647" i="1"/>
  <c r="D646" i="1"/>
  <c r="G646" i="1" s="1"/>
  <c r="C646" i="1"/>
  <c r="G645" i="1"/>
  <c r="D645" i="1"/>
  <c r="H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D588" i="1"/>
  <c r="H587" i="1"/>
  <c r="G587" i="1"/>
  <c r="D587" i="1"/>
  <c r="C587" i="1"/>
  <c r="H586" i="1"/>
  <c r="G586" i="1"/>
  <c r="D586" i="1"/>
  <c r="C586" i="1"/>
  <c r="H585" i="1"/>
  <c r="G585" i="1"/>
  <c r="D585" i="1"/>
  <c r="C585" i="1"/>
  <c r="H584" i="1"/>
  <c r="G584" i="1"/>
  <c r="D584" i="1"/>
  <c r="C584" i="1"/>
  <c r="D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D416" i="1"/>
  <c r="H416" i="1" s="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G379" i="1" s="1"/>
  <c r="C379" i="1"/>
  <c r="D378" i="1"/>
  <c r="H378" i="1" s="1"/>
  <c r="C378" i="1"/>
  <c r="D377" i="1"/>
  <c r="G377" i="1" s="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H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C301" i="1"/>
  <c r="D300" i="1"/>
  <c r="C300" i="1"/>
  <c r="D299" i="1"/>
  <c r="H299" i="1" s="1"/>
  <c r="C299" i="1"/>
  <c r="D298" i="1"/>
  <c r="G298" i="1" s="1"/>
  <c r="C298" i="1"/>
  <c r="D294" i="1"/>
  <c r="H294" i="1" s="1"/>
  <c r="C294" i="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C217" i="1"/>
  <c r="H216" i="1"/>
  <c r="G216" i="1"/>
  <c r="D216" i="1"/>
  <c r="C216" i="1"/>
  <c r="D215" i="1"/>
  <c r="H215" i="1" s="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H196" i="1"/>
  <c r="G196" i="1"/>
  <c r="D196" i="1"/>
  <c r="C196" i="1"/>
  <c r="H195" i="1"/>
  <c r="D195" i="1"/>
  <c r="G195" i="1" s="1"/>
  <c r="C195" i="1"/>
  <c r="D194" i="1"/>
  <c r="G194" i="1" s="1"/>
  <c r="C194" i="1"/>
  <c r="D193" i="1"/>
  <c r="H193" i="1" s="1"/>
  <c r="C193" i="1"/>
  <c r="D192" i="1"/>
  <c r="H192" i="1" s="1"/>
  <c r="C192" i="1"/>
  <c r="D191" i="1"/>
  <c r="H191" i="1" s="1"/>
  <c r="C191" i="1"/>
  <c r="C190" i="1"/>
  <c r="H189" i="1"/>
  <c r="G189" i="1"/>
  <c r="D189" i="1"/>
  <c r="C189" i="1"/>
  <c r="H188" i="1"/>
  <c r="G188" i="1"/>
  <c r="D188" i="1"/>
  <c r="C188" i="1"/>
  <c r="H187" i="1"/>
  <c r="G187" i="1"/>
  <c r="D187" i="1"/>
  <c r="C187" i="1"/>
  <c r="D186" i="1"/>
  <c r="G186" i="1" s="1"/>
  <c r="C186" i="1"/>
  <c r="C185" i="1"/>
  <c r="H184" i="1"/>
  <c r="G184" i="1"/>
  <c r="D184" i="1"/>
  <c r="C184" i="1"/>
  <c r="D183" i="1"/>
  <c r="H183" i="1" s="1"/>
  <c r="C183" i="1"/>
  <c r="D182" i="1"/>
  <c r="G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G169" i="1"/>
  <c r="D169" i="1"/>
  <c r="H169" i="1" s="1"/>
  <c r="C169" i="1"/>
  <c r="D168" i="1"/>
  <c r="H168" i="1" s="1"/>
  <c r="C168" i="1"/>
  <c r="D167" i="1"/>
  <c r="G167" i="1" s="1"/>
  <c r="C167" i="1"/>
  <c r="D166" i="1"/>
  <c r="H166" i="1" s="1"/>
  <c r="C166" i="1"/>
  <c r="H165" i="1"/>
  <c r="G165" i="1"/>
  <c r="D165" i="1"/>
  <c r="C165" i="1"/>
  <c r="D164" i="1"/>
  <c r="H164" i="1" s="1"/>
  <c r="C164" i="1"/>
  <c r="D163" i="1"/>
  <c r="H163" i="1" s="1"/>
  <c r="C163" i="1"/>
  <c r="D162" i="1"/>
  <c r="H162" i="1" s="1"/>
  <c r="C162" i="1"/>
  <c r="D161" i="1"/>
  <c r="H161" i="1" s="1"/>
  <c r="C161" i="1"/>
  <c r="C160" i="1"/>
  <c r="H159" i="1"/>
  <c r="G159" i="1"/>
  <c r="D159" i="1"/>
  <c r="C159" i="1"/>
  <c r="D158" i="1"/>
  <c r="H158" i="1" s="1"/>
  <c r="C158" i="1"/>
  <c r="H157" i="1"/>
  <c r="G157" i="1"/>
  <c r="D157" i="1"/>
  <c r="C157" i="1"/>
  <c r="C156" i="1"/>
  <c r="D155" i="1"/>
  <c r="H155" i="1" s="1"/>
  <c r="C155" i="1"/>
  <c r="H154" i="1"/>
  <c r="G154" i="1"/>
  <c r="D154" i="1"/>
  <c r="C154" i="1"/>
  <c r="H153" i="1"/>
  <c r="G153" i="1"/>
  <c r="D153" i="1"/>
  <c r="C153" i="1"/>
  <c r="H152" i="1"/>
  <c r="G152" i="1"/>
  <c r="D152" i="1"/>
  <c r="C152" i="1"/>
  <c r="D151" i="1"/>
  <c r="H151" i="1" s="1"/>
  <c r="C151" i="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D135" i="1"/>
  <c r="H135" i="1" s="1"/>
  <c r="C135" i="1"/>
  <c r="H134" i="1"/>
  <c r="G134" i="1"/>
  <c r="D134" i="1"/>
  <c r="C134" i="1"/>
  <c r="D133" i="1"/>
  <c r="H133" i="1" s="1"/>
  <c r="C133" i="1"/>
  <c r="D132" i="1"/>
  <c r="H132" i="1" s="1"/>
  <c r="C132" i="1"/>
  <c r="H131" i="1"/>
  <c r="G131" i="1"/>
  <c r="C131" i="1"/>
  <c r="C130" i="1"/>
  <c r="H129" i="1"/>
  <c r="G129" i="1"/>
  <c r="D129" i="1"/>
  <c r="C129" i="1"/>
  <c r="H128" i="1"/>
  <c r="G128" i="1"/>
  <c r="D128" i="1"/>
  <c r="C128" i="1"/>
  <c r="H127" i="1"/>
  <c r="G127" i="1"/>
  <c r="D127" i="1"/>
  <c r="C127" i="1"/>
  <c r="H126" i="1"/>
  <c r="G126" i="1"/>
  <c r="D126" i="1"/>
  <c r="C126" i="1"/>
  <c r="C125" i="1"/>
  <c r="D124" i="1"/>
  <c r="H124" i="1" s="1"/>
  <c r="C124" i="1"/>
  <c r="H123" i="1"/>
  <c r="G123" i="1"/>
  <c r="D123" i="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D64" i="1"/>
  <c r="H64" i="1" s="1"/>
  <c r="C64" i="1"/>
  <c r="H63" i="1"/>
  <c r="G63" i="1"/>
  <c r="D63" i="1"/>
  <c r="C63" i="1"/>
  <c r="H62" i="1"/>
  <c r="G62" i="1"/>
  <c r="D62" i="1"/>
  <c r="C62" i="1"/>
  <c r="H61" i="1"/>
  <c r="G61" i="1"/>
  <c r="D61" i="1"/>
  <c r="C61" i="1"/>
  <c r="H60" i="1"/>
  <c r="G60" i="1"/>
  <c r="D60" i="1"/>
  <c r="C60" i="1"/>
  <c r="H59" i="1"/>
  <c r="G59" i="1"/>
  <c r="D59" i="1"/>
  <c r="C59"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G25" i="1"/>
  <c r="C25" i="1"/>
  <c r="H24" i="1"/>
  <c r="G24" i="1"/>
  <c r="D24" i="1"/>
  <c r="C24" i="1"/>
  <c r="H23" i="1"/>
  <c r="G23" i="1"/>
  <c r="D23" i="1"/>
  <c r="C23" i="1"/>
  <c r="H22" i="1"/>
  <c r="G22" i="1"/>
  <c r="D22" i="1"/>
  <c r="C22" i="1"/>
  <c r="H21" i="1"/>
  <c r="G21" i="1"/>
  <c r="D21" i="1"/>
  <c r="C21" i="1"/>
  <c r="H20" i="1"/>
  <c r="G20" i="1"/>
  <c r="D20" i="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414" i="1" l="1"/>
  <c r="H734" i="1"/>
  <c r="H718" i="1"/>
  <c r="H676" i="1"/>
  <c r="H670" i="1"/>
  <c r="G415" i="1"/>
  <c r="H377" i="1"/>
  <c r="F428" i="4"/>
  <c r="H182" i="1"/>
  <c r="G177" i="1"/>
  <c r="G175" i="1"/>
  <c r="H167" i="1"/>
  <c r="D150" i="1"/>
  <c r="G150" i="1" s="1"/>
  <c r="H113" i="1"/>
  <c r="G64" i="1"/>
  <c r="G57" i="1"/>
  <c r="G726" i="1"/>
  <c r="D649" i="1"/>
  <c r="H649" i="1" s="1"/>
  <c r="H379" i="1"/>
  <c r="D374" i="1"/>
  <c r="G374" i="1" s="1"/>
  <c r="G375" i="1"/>
  <c r="G332" i="1"/>
  <c r="H212" i="1"/>
  <c r="H197" i="1"/>
  <c r="H194" i="1"/>
  <c r="G191" i="1"/>
  <c r="G173" i="1"/>
  <c r="G171" i="1"/>
  <c r="D156" i="1"/>
  <c r="H156" i="1" s="1"/>
  <c r="H150" i="1"/>
  <c r="G135" i="1"/>
  <c r="H122" i="1"/>
  <c r="G122" i="1"/>
  <c r="G124" i="1"/>
  <c r="G1183" i="1"/>
  <c r="E327" i="9"/>
  <c r="B327" i="9" s="1"/>
  <c r="H301" i="1"/>
  <c r="H423" i="1"/>
  <c r="G300" i="1"/>
  <c r="H1389" i="1"/>
  <c r="G1388" i="1"/>
  <c r="H1385" i="1"/>
  <c r="H1384" i="1"/>
  <c r="G1384" i="1"/>
  <c r="H1254" i="1"/>
  <c r="G1253" i="1"/>
  <c r="H1265" i="1"/>
  <c r="H1262" i="1"/>
  <c r="G1306" i="1"/>
  <c r="H1292" i="1"/>
  <c r="H1263" i="1"/>
  <c r="G1266" i="1"/>
  <c r="H1258" i="1"/>
  <c r="H1305" i="1"/>
  <c r="H1090" i="1"/>
  <c r="G1291" i="1"/>
  <c r="G1279" i="1"/>
  <c r="H1291" i="1"/>
  <c r="H1280" i="1"/>
  <c r="H1394" i="1"/>
  <c r="H1392" i="1"/>
  <c r="G1390" i="1"/>
  <c r="H1390" i="1"/>
  <c r="H1340" i="1"/>
  <c r="H1339" i="1"/>
  <c r="G1339" i="1"/>
  <c r="H1306" i="1"/>
  <c r="G1305" i="1"/>
  <c r="D1301" i="1"/>
  <c r="H1301" i="1"/>
  <c r="G1301" i="1"/>
  <c r="D296" i="5"/>
  <c r="G1302" i="1"/>
  <c r="F297" i="5"/>
  <c r="H1295" i="1"/>
  <c r="G1295" i="1"/>
  <c r="G1297" i="1"/>
  <c r="G1292" i="1"/>
  <c r="F274" i="5"/>
  <c r="G1280" i="1"/>
  <c r="E305" i="9"/>
  <c r="B305" i="9" s="1"/>
  <c r="G1267" i="1"/>
  <c r="H1266" i="1"/>
  <c r="G1264" i="1"/>
  <c r="E255" i="5"/>
  <c r="D1259" i="1" s="1"/>
  <c r="F260" i="5"/>
  <c r="D255" i="5"/>
  <c r="C1259" i="1" s="1"/>
  <c r="G1265" i="1"/>
  <c r="G1263" i="1"/>
  <c r="D1260" i="1"/>
  <c r="G1262" i="1"/>
  <c r="E304" i="9"/>
  <c r="B304" i="9" s="1"/>
  <c r="E303" i="9"/>
  <c r="B303" i="9" s="1"/>
  <c r="H1261" i="1"/>
  <c r="G1261" i="1"/>
  <c r="C1260" i="1"/>
  <c r="H1256" i="1"/>
  <c r="F252" i="5"/>
  <c r="G1258" i="1"/>
  <c r="D1201" i="1"/>
  <c r="E337" i="9"/>
  <c r="B337" i="9" s="1"/>
  <c r="E319" i="9"/>
  <c r="B319" i="9" s="1"/>
  <c r="G1200" i="1"/>
  <c r="G1185" i="1"/>
  <c r="F181" i="5"/>
  <c r="G1188" i="1"/>
  <c r="H1184" i="1"/>
  <c r="G1184" i="1"/>
  <c r="H1169" i="1"/>
  <c r="G1169" i="1"/>
  <c r="G1166" i="1"/>
  <c r="H1140" i="1"/>
  <c r="H1141" i="1"/>
  <c r="G1140" i="1"/>
  <c r="G1142" i="1"/>
  <c r="H1087" i="1"/>
  <c r="F82" i="5"/>
  <c r="G1092" i="1"/>
  <c r="G1087" i="1"/>
  <c r="F70" i="5"/>
  <c r="F341" i="9"/>
  <c r="B341" i="9" s="1"/>
  <c r="H1075" i="1"/>
  <c r="C1076" i="1"/>
  <c r="G1068" i="1"/>
  <c r="G1060" i="1"/>
  <c r="H1060" i="1"/>
  <c r="G1057" i="1"/>
  <c r="G1059" i="1"/>
  <c r="G1050" i="1"/>
  <c r="H1050" i="1"/>
  <c r="H1052" i="1"/>
  <c r="H1039" i="1"/>
  <c r="G1039" i="1"/>
  <c r="F29" i="5"/>
  <c r="H1035" i="1"/>
  <c r="G1035" i="1"/>
  <c r="C1034" i="1"/>
  <c r="G1033" i="1"/>
  <c r="G1029" i="1"/>
  <c r="G1028" i="1"/>
  <c r="H1028" i="1"/>
  <c r="H1027" i="1"/>
  <c r="G1026" i="1"/>
  <c r="H1026" i="1"/>
  <c r="H1024" i="1"/>
  <c r="F19" i="5"/>
  <c r="G1024" i="1"/>
  <c r="G1022" i="1"/>
  <c r="G1020" i="1"/>
  <c r="G1019" i="1"/>
  <c r="G1018" i="1"/>
  <c r="F13" i="5"/>
  <c r="G1013" i="1"/>
  <c r="G1015" i="1"/>
  <c r="F8" i="5"/>
  <c r="H1013" i="1"/>
  <c r="G292" i="1"/>
  <c r="H300" i="1"/>
  <c r="G735" i="1"/>
  <c r="F242" i="9"/>
  <c r="B242" i="9" s="1"/>
  <c r="E55" i="9"/>
  <c r="B55" i="9" s="1"/>
  <c r="G732" i="1"/>
  <c r="G731" i="1"/>
  <c r="G729" i="1"/>
  <c r="G727" i="1"/>
  <c r="G725" i="1"/>
  <c r="E34" i="9"/>
  <c r="B34" i="9" s="1"/>
  <c r="G648" i="1"/>
  <c r="G647" i="1"/>
  <c r="H646" i="1"/>
  <c r="G649" i="1"/>
  <c r="G636" i="1"/>
  <c r="G635" i="1"/>
  <c r="G416" i="1"/>
  <c r="G378" i="1"/>
  <c r="E373" i="4"/>
  <c r="G331" i="1"/>
  <c r="G318" i="1"/>
  <c r="G317" i="1"/>
  <c r="G302" i="1"/>
  <c r="G301" i="1"/>
  <c r="G423" i="1"/>
  <c r="G299" i="1"/>
  <c r="D421" i="1"/>
  <c r="G294" i="1"/>
  <c r="G293" i="1"/>
  <c r="G215" i="1"/>
  <c r="G213" i="1"/>
  <c r="F194" i="4"/>
  <c r="F244" i="9"/>
  <c r="B244" i="9" s="1"/>
  <c r="E57" i="9"/>
  <c r="B57" i="9" s="1"/>
  <c r="G193" i="1"/>
  <c r="G192" i="1"/>
  <c r="H190" i="1"/>
  <c r="E54" i="9"/>
  <c r="B54" i="9" s="1"/>
  <c r="H185" i="1"/>
  <c r="G185" i="1"/>
  <c r="H186" i="1"/>
  <c r="G183" i="1"/>
  <c r="F240" i="9"/>
  <c r="B239" i="9"/>
  <c r="G181" i="1"/>
  <c r="G180" i="1"/>
  <c r="F238" i="9"/>
  <c r="B238" i="9" s="1"/>
  <c r="G179" i="1"/>
  <c r="E50" i="9"/>
  <c r="B50" i="9" s="1"/>
  <c r="G178" i="1"/>
  <c r="G176" i="1"/>
  <c r="G174" i="1"/>
  <c r="G170" i="1"/>
  <c r="G168" i="1"/>
  <c r="E164" i="4"/>
  <c r="D160" i="1" s="1"/>
  <c r="G160" i="1" s="1"/>
  <c r="G166" i="1"/>
  <c r="G164" i="1"/>
  <c r="E49" i="9"/>
  <c r="B49" i="9" s="1"/>
  <c r="G163" i="1"/>
  <c r="G161" i="1"/>
  <c r="G162" i="1"/>
  <c r="F165" i="4"/>
  <c r="G156" i="1"/>
  <c r="G158" i="1"/>
  <c r="E153" i="4"/>
  <c r="D149" i="1" s="1"/>
  <c r="F237" i="9"/>
  <c r="B237" i="9" s="1"/>
  <c r="G155" i="1"/>
  <c r="G151" i="1"/>
  <c r="G147" i="1"/>
  <c r="F140" i="4"/>
  <c r="G133" i="1"/>
  <c r="G132" i="1"/>
  <c r="E125" i="4"/>
  <c r="D121" i="1" s="1"/>
  <c r="G108" i="1"/>
  <c r="E106" i="4"/>
  <c r="D102" i="1" s="1"/>
  <c r="E46" i="9"/>
  <c r="B46" i="9" s="1"/>
  <c r="G58" i="1"/>
  <c r="H1683" i="1"/>
  <c r="C1681" i="1"/>
  <c r="H1681" i="1" s="1"/>
  <c r="H1638" i="1"/>
  <c r="E326" i="9"/>
  <c r="B326" i="9" s="1"/>
  <c r="H1667" i="1"/>
  <c r="G1664" i="1"/>
  <c r="H1635" i="1"/>
  <c r="G1633" i="1"/>
  <c r="G1630" i="1"/>
  <c r="H1629" i="1"/>
  <c r="G1613" i="1"/>
  <c r="G1606" i="1"/>
  <c r="G1605" i="1"/>
  <c r="H1603" i="1"/>
  <c r="H1587" i="1"/>
  <c r="G1584" i="1"/>
  <c r="E320" i="9"/>
  <c r="B320" i="9" s="1"/>
  <c r="H1502" i="1"/>
  <c r="H1500" i="1"/>
  <c r="H1485" i="1"/>
  <c r="H1496" i="1"/>
  <c r="G1486" i="1"/>
  <c r="F90" i="6"/>
  <c r="G1488" i="1"/>
  <c r="E37" i="9"/>
  <c r="B37" i="9" s="1"/>
  <c r="E312" i="9"/>
  <c r="B312" i="9" s="1"/>
  <c r="H298" i="1"/>
  <c r="E648" i="4"/>
  <c r="D642" i="1" s="1"/>
  <c r="G422" i="1"/>
  <c r="E294" i="9"/>
  <c r="B294" i="9" s="1"/>
  <c r="E296" i="9"/>
  <c r="B296" i="9" s="1"/>
  <c r="E31" i="9"/>
  <c r="B31" i="9" s="1"/>
  <c r="E311" i="9"/>
  <c r="B311" i="9" s="1"/>
  <c r="E307" i="9"/>
  <c r="B307" i="9" s="1"/>
  <c r="E329" i="9"/>
  <c r="B329" i="9" s="1"/>
  <c r="H1556" i="1"/>
  <c r="E36" i="9"/>
  <c r="B36" i="9" s="1"/>
  <c r="E322" i="9"/>
  <c r="B322" i="9" s="1"/>
  <c r="G1256" i="1"/>
  <c r="G1257" i="1"/>
  <c r="F236" i="9"/>
  <c r="B236" i="9" s="1"/>
  <c r="E324" i="9"/>
  <c r="B324" i="9" s="1"/>
  <c r="J1548" i="1"/>
  <c r="H1548" i="1"/>
  <c r="G1548" i="1"/>
  <c r="I1548" i="1" s="1"/>
  <c r="H1585" i="1"/>
  <c r="G1585" i="1"/>
  <c r="H1612" i="1"/>
  <c r="G1612" i="1"/>
  <c r="H572" i="1"/>
  <c r="G572" i="1"/>
  <c r="F589" i="4"/>
  <c r="D584" i="4"/>
  <c r="C583" i="1"/>
  <c r="F594" i="4"/>
  <c r="C588" i="1"/>
  <c r="J1541" i="1"/>
  <c r="H1541" i="1"/>
  <c r="G1541" i="1"/>
  <c r="H1599" i="1"/>
  <c r="G1599" i="1"/>
  <c r="H1535" i="1"/>
  <c r="G1535" i="1"/>
  <c r="H1596" i="1"/>
  <c r="G1596" i="1"/>
  <c r="C149" i="1"/>
  <c r="E221" i="4"/>
  <c r="D217" i="1" s="1"/>
  <c r="D221" i="1"/>
  <c r="H1278" i="1"/>
  <c r="G1278" i="1"/>
  <c r="G19" i="1"/>
  <c r="G1532" i="1"/>
  <c r="H1532" i="1"/>
  <c r="H1252" i="1"/>
  <c r="G1252" i="1"/>
  <c r="J1552" i="1"/>
  <c r="H1552" i="1"/>
  <c r="G1552" i="1"/>
  <c r="I1552" i="1" s="1"/>
  <c r="G1659" i="1"/>
  <c r="H1659" i="1"/>
  <c r="G1485" i="1"/>
  <c r="H1527" i="1"/>
  <c r="G1527" i="1"/>
  <c r="H136" i="1"/>
  <c r="G136" i="1"/>
  <c r="F56" i="5"/>
  <c r="C1061" i="1"/>
  <c r="G1524" i="1"/>
  <c r="H1524" i="1"/>
  <c r="I1559" i="1"/>
  <c r="C393" i="1"/>
  <c r="F398" i="4"/>
  <c r="I1562" i="1"/>
  <c r="H1649" i="1"/>
  <c r="G1649" i="1"/>
  <c r="E49" i="4"/>
  <c r="D45" i="1" s="1"/>
  <c r="D49" i="1"/>
  <c r="D13" i="1"/>
  <c r="D125" i="1"/>
  <c r="D479" i="1"/>
  <c r="D1207" i="1"/>
  <c r="D1540" i="1"/>
  <c r="H1558" i="1"/>
  <c r="I1558" i="1" s="1"/>
  <c r="H1562" i="1"/>
  <c r="I1567" i="1"/>
  <c r="H1579" i="1"/>
  <c r="I1579" i="1" s="1"/>
  <c r="G1588" i="1"/>
  <c r="H1595" i="1"/>
  <c r="H1611" i="1"/>
  <c r="H1620" i="1"/>
  <c r="G1620" i="1"/>
  <c r="G1625" i="1"/>
  <c r="H1644" i="1"/>
  <c r="G1644" i="1"/>
  <c r="H1676" i="1"/>
  <c r="G1676" i="1"/>
  <c r="D230" i="4"/>
  <c r="F231" i="4"/>
  <c r="D522" i="4"/>
  <c r="F523" i="4"/>
  <c r="H1557" i="1"/>
  <c r="G1557" i="1"/>
  <c r="I1557" i="1" s="1"/>
  <c r="H1561" i="1"/>
  <c r="G1561" i="1"/>
  <c r="H1604" i="1"/>
  <c r="G1604" i="1"/>
  <c r="H1636" i="1"/>
  <c r="G1636" i="1"/>
  <c r="H1668" i="1"/>
  <c r="G1668" i="1"/>
  <c r="F135" i="4"/>
  <c r="E134" i="4"/>
  <c r="G339" i="9"/>
  <c r="E339" i="9" s="1"/>
  <c r="B339" i="9" s="1"/>
  <c r="F219" i="5"/>
  <c r="E5" i="7"/>
  <c r="D1539" i="1"/>
  <c r="C32" i="1"/>
  <c r="G1530" i="1"/>
  <c r="H1530" i="1"/>
  <c r="H1559" i="1"/>
  <c r="H1574" i="1"/>
  <c r="G1574" i="1"/>
  <c r="I1574" i="1" s="1"/>
  <c r="H1627" i="1"/>
  <c r="H1660" i="1"/>
  <c r="G1660" i="1"/>
  <c r="G1681" i="1"/>
  <c r="F361" i="4"/>
  <c r="D51" i="8"/>
  <c r="C1654" i="1"/>
  <c r="D1208" i="1"/>
  <c r="G1522" i="1"/>
  <c r="G1543" i="1"/>
  <c r="J1543" i="1"/>
  <c r="H1543" i="1"/>
  <c r="G1549" i="1"/>
  <c r="I1549" i="1" s="1"/>
  <c r="J1557" i="1"/>
  <c r="J1561" i="1"/>
  <c r="H1564" i="1"/>
  <c r="G1564" i="1"/>
  <c r="H1568" i="1"/>
  <c r="G1568" i="1"/>
  <c r="H1576" i="1"/>
  <c r="I1576" i="1" s="1"/>
  <c r="G1578" i="1"/>
  <c r="I1578" i="1" s="1"/>
  <c r="G1593" i="1"/>
  <c r="G1617" i="1"/>
  <c r="G1641" i="1"/>
  <c r="G1673" i="1"/>
  <c r="F50" i="4"/>
  <c r="D49" i="4"/>
  <c r="F98" i="4"/>
  <c r="D82" i="4"/>
  <c r="D466" i="4"/>
  <c r="F89" i="6"/>
  <c r="G1520" i="1"/>
  <c r="G1528" i="1"/>
  <c r="H1528" i="1"/>
  <c r="G1536" i="1"/>
  <c r="H1536" i="1"/>
  <c r="G1545" i="1"/>
  <c r="I1545" i="1" s="1"/>
  <c r="G1547" i="1"/>
  <c r="H1547" i="1"/>
  <c r="H1551" i="1"/>
  <c r="G1551" i="1"/>
  <c r="H1555" i="1"/>
  <c r="G1555" i="1"/>
  <c r="J1558" i="1"/>
  <c r="J1562" i="1"/>
  <c r="J1574" i="1"/>
  <c r="H1583" i="1"/>
  <c r="G1583" i="1"/>
  <c r="F126" i="4"/>
  <c r="D125" i="4"/>
  <c r="D202" i="4"/>
  <c r="D152" i="4" s="1"/>
  <c r="F203" i="4"/>
  <c r="F289" i="4"/>
  <c r="D273" i="4"/>
  <c r="E571" i="4"/>
  <c r="D565" i="1" s="1"/>
  <c r="D629" i="4"/>
  <c r="F630" i="4"/>
  <c r="H1652" i="1"/>
  <c r="G1652" i="1"/>
  <c r="D7" i="4"/>
  <c r="F545" i="4"/>
  <c r="D536" i="4"/>
  <c r="C485" i="1"/>
  <c r="C1223" i="1"/>
  <c r="G1526" i="1"/>
  <c r="H1526" i="1"/>
  <c r="G1534" i="1"/>
  <c r="H1534" i="1"/>
  <c r="G1540" i="1"/>
  <c r="H1540" i="1"/>
  <c r="I1573" i="1"/>
  <c r="H1581" i="1"/>
  <c r="G1581" i="1"/>
  <c r="I1581" i="1" s="1"/>
  <c r="H1591" i="1"/>
  <c r="G1591" i="1"/>
  <c r="H1619" i="1"/>
  <c r="H1643" i="1"/>
  <c r="G1657" i="1"/>
  <c r="H1675" i="1"/>
  <c r="H1684" i="1"/>
  <c r="G1684" i="1"/>
  <c r="E430" i="4"/>
  <c r="H1586" i="1"/>
  <c r="H1594" i="1"/>
  <c r="H1602" i="1"/>
  <c r="H1610" i="1"/>
  <c r="H1618" i="1"/>
  <c r="H1626" i="1"/>
  <c r="H1634" i="1"/>
  <c r="H1642" i="1"/>
  <c r="H1650" i="1"/>
  <c r="H1658" i="1"/>
  <c r="H1666" i="1"/>
  <c r="H1674" i="1"/>
  <c r="H1682" i="1"/>
  <c r="E597" i="4"/>
  <c r="D591" i="1" s="1"/>
  <c r="E12" i="5"/>
  <c r="D1017" i="1" s="1"/>
  <c r="E119" i="5"/>
  <c r="D1124" i="1" s="1"/>
  <c r="F13" i="6"/>
  <c r="D5" i="6"/>
  <c r="F122" i="6"/>
  <c r="D114" i="6"/>
  <c r="D5" i="7"/>
  <c r="D373" i="4"/>
  <c r="D431" i="4"/>
  <c r="F135" i="5"/>
  <c r="D203" i="5"/>
  <c r="F204" i="5"/>
  <c r="E202" i="4"/>
  <c r="D198" i="1" s="1"/>
  <c r="F388" i="4"/>
  <c r="D35" i="6"/>
  <c r="F36" i="6"/>
  <c r="G314" i="9"/>
  <c r="E314" i="9" s="1"/>
  <c r="B314" i="9" s="1"/>
  <c r="D88" i="5"/>
  <c r="F89" i="5"/>
  <c r="G315" i="9"/>
  <c r="G316" i="9"/>
  <c r="D147" i="5"/>
  <c r="D178" i="5"/>
  <c r="F186" i="5"/>
  <c r="D44" i="8"/>
  <c r="G1607" i="1"/>
  <c r="G1615" i="1"/>
  <c r="G1623" i="1"/>
  <c r="G1631" i="1"/>
  <c r="G1639" i="1"/>
  <c r="G1647" i="1"/>
  <c r="G1655" i="1"/>
  <c r="G1663" i="1"/>
  <c r="G1671" i="1"/>
  <c r="G1679" i="1"/>
  <c r="D321" i="4"/>
  <c r="H314" i="9"/>
  <c r="E88" i="5"/>
  <c r="D1093" i="1" s="1"/>
  <c r="H315" i="9"/>
  <c r="H316" i="9"/>
  <c r="E147" i="5"/>
  <c r="D1152" i="1" s="1"/>
  <c r="H336" i="9"/>
  <c r="E177" i="5"/>
  <c r="F256" i="5"/>
  <c r="E141" i="6"/>
  <c r="F99" i="6"/>
  <c r="E321" i="4"/>
  <c r="D316" i="1" s="1"/>
  <c r="D479" i="4"/>
  <c r="D597" i="4"/>
  <c r="F607" i="4"/>
  <c r="D12" i="5"/>
  <c r="F71" i="5"/>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E179" i="9" s="1"/>
  <c r="B179" i="9" s="1"/>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5" i="9"/>
  <c r="E90" i="9"/>
  <c r="B90" i="9" s="1"/>
  <c r="E130" i="9"/>
  <c r="B130" i="9" s="1"/>
  <c r="E162" i="9"/>
  <c r="B162" i="9" s="1"/>
  <c r="B248" i="9"/>
  <c r="B255" i="9"/>
  <c r="B262" i="9"/>
  <c r="B278" i="9"/>
  <c r="B292" i="9"/>
  <c r="E647" i="4"/>
  <c r="D641" i="1" s="1"/>
  <c r="B122" i="9"/>
  <c r="H179" i="9"/>
  <c r="G210" i="9"/>
  <c r="E210" i="9" s="1"/>
  <c r="B210" i="9" s="1"/>
  <c r="G214" i="9"/>
  <c r="E214" i="9" s="1"/>
  <c r="B214" i="9" s="1"/>
  <c r="G218" i="9"/>
  <c r="E218" i="9" s="1"/>
  <c r="B218" i="9" s="1"/>
  <c r="G222" i="9"/>
  <c r="E222" i="9" s="1"/>
  <c r="B222" i="9" s="1"/>
  <c r="G226" i="9"/>
  <c r="E226" i="9" s="1"/>
  <c r="B226" i="9" s="1"/>
  <c r="I10" i="9"/>
  <c r="B82" i="9"/>
  <c r="B138" i="9"/>
  <c r="B230" i="9"/>
  <c r="E74" i="9"/>
  <c r="B74" i="9" s="1"/>
  <c r="E98" i="9"/>
  <c r="B98" i="9" s="1"/>
  <c r="E170" i="9"/>
  <c r="B170" i="9" s="1"/>
  <c r="B240" i="9"/>
  <c r="B247" i="9"/>
  <c r="B254" i="9"/>
  <c r="E114" i="9"/>
  <c r="B114" i="9" s="1"/>
  <c r="E154" i="9"/>
  <c r="B154" i="9" s="1"/>
  <c r="B268" i="9"/>
  <c r="B284" i="9"/>
  <c r="G208" i="9"/>
  <c r="E208" i="9" s="1"/>
  <c r="B208" i="9" s="1"/>
  <c r="G212" i="9"/>
  <c r="E212" i="9" s="1"/>
  <c r="B212" i="9" s="1"/>
  <c r="G216" i="9"/>
  <c r="E216" i="9" s="1"/>
  <c r="B216" i="9" s="1"/>
  <c r="G220" i="9"/>
  <c r="E220" i="9" s="1"/>
  <c r="B220" i="9" s="1"/>
  <c r="G224" i="9"/>
  <c r="E224" i="9" s="1"/>
  <c r="B224" i="9" s="1"/>
  <c r="L228" i="9"/>
  <c r="B231" i="9"/>
  <c r="B271" i="9"/>
  <c r="H374" i="1" l="1"/>
  <c r="F153" i="4"/>
  <c r="G24" i="9"/>
  <c r="H24" i="9"/>
  <c r="E24" i="9" s="1"/>
  <c r="F106" i="4"/>
  <c r="D251" i="5"/>
  <c r="H25" i="3" s="1"/>
  <c r="F255" i="5"/>
  <c r="H1259" i="1"/>
  <c r="E316" i="9"/>
  <c r="B316" i="9" s="1"/>
  <c r="F296" i="5"/>
  <c r="C1300" i="1"/>
  <c r="E251" i="5"/>
  <c r="D1255" i="1" s="1"/>
  <c r="G1259" i="1"/>
  <c r="H1260" i="1"/>
  <c r="G1260" i="1"/>
  <c r="H1201" i="1"/>
  <c r="G1201" i="1"/>
  <c r="H1076" i="1"/>
  <c r="G1076" i="1"/>
  <c r="G1034" i="1"/>
  <c r="H1034" i="1"/>
  <c r="E360" i="4"/>
  <c r="D355" i="1" s="1"/>
  <c r="D368" i="1"/>
  <c r="E308" i="4"/>
  <c r="H421" i="1"/>
  <c r="G421" i="1"/>
  <c r="H160" i="1"/>
  <c r="F164" i="4"/>
  <c r="H102" i="1"/>
  <c r="G102" i="1"/>
  <c r="H19" i="9"/>
  <c r="E19" i="9" s="1"/>
  <c r="B19" i="9" s="1"/>
  <c r="H642" i="1"/>
  <c r="G642" i="1"/>
  <c r="H18" i="3"/>
  <c r="D299" i="4"/>
  <c r="C148" i="1"/>
  <c r="F7" i="4"/>
  <c r="C3" i="1"/>
  <c r="D6" i="4"/>
  <c r="F273" i="4"/>
  <c r="C269" i="1"/>
  <c r="H1654" i="1"/>
  <c r="G1654" i="1"/>
  <c r="H479" i="1"/>
  <c r="G479" i="1"/>
  <c r="F373" i="4"/>
  <c r="C368" i="1"/>
  <c r="I31" i="3"/>
  <c r="D1537" i="1"/>
  <c r="G336" i="9"/>
  <c r="E336" i="9" s="1"/>
  <c r="B336" i="9" s="1"/>
  <c r="F178" i="5"/>
  <c r="D177" i="5"/>
  <c r="C1182" i="1"/>
  <c r="H28" i="3"/>
  <c r="C1431" i="1"/>
  <c r="F35" i="6"/>
  <c r="E7" i="5"/>
  <c r="F466" i="4"/>
  <c r="C460" i="1"/>
  <c r="D45" i="8"/>
  <c r="K1481" i="9" s="1"/>
  <c r="C1628" i="1"/>
  <c r="H125" i="1"/>
  <c r="G125" i="1"/>
  <c r="F12" i="5"/>
  <c r="D7" i="5"/>
  <c r="C1017" i="1"/>
  <c r="F321" i="4"/>
  <c r="C316" i="1"/>
  <c r="D308" i="4"/>
  <c r="F147" i="5"/>
  <c r="C1152" i="1"/>
  <c r="D430" i="4"/>
  <c r="F431" i="4"/>
  <c r="C425" i="1"/>
  <c r="H1124" i="1"/>
  <c r="G1124" i="1"/>
  <c r="D424" i="1"/>
  <c r="F82" i="4"/>
  <c r="C78" i="1"/>
  <c r="D360" i="4"/>
  <c r="E69" i="5"/>
  <c r="H13" i="1"/>
  <c r="G13" i="1"/>
  <c r="H393" i="1"/>
  <c r="G393" i="1"/>
  <c r="H221" i="1"/>
  <c r="G221" i="1"/>
  <c r="G588" i="1"/>
  <c r="H588" i="1"/>
  <c r="H49" i="1"/>
  <c r="G49" i="1"/>
  <c r="E310" i="9"/>
  <c r="B310" i="9" s="1"/>
  <c r="C591" i="1"/>
  <c r="F597" i="4"/>
  <c r="E315" i="9"/>
  <c r="B315" i="9" s="1"/>
  <c r="G346" i="9"/>
  <c r="E346" i="9" s="1"/>
  <c r="H33" i="3"/>
  <c r="C1538" i="1"/>
  <c r="H1223" i="1"/>
  <c r="G1223" i="1"/>
  <c r="F629" i="4"/>
  <c r="C623" i="1"/>
  <c r="F125" i="4"/>
  <c r="C121" i="1"/>
  <c r="F49" i="4"/>
  <c r="C45" i="1"/>
  <c r="I1568" i="1"/>
  <c r="D130" i="1"/>
  <c r="F134" i="4"/>
  <c r="F647" i="4"/>
  <c r="H583" i="1"/>
  <c r="G583" i="1"/>
  <c r="I24" i="3"/>
  <c r="D1181" i="1"/>
  <c r="F522" i="4"/>
  <c r="C516" i="1"/>
  <c r="H217" i="1"/>
  <c r="G217" i="1"/>
  <c r="C473" i="1"/>
  <c r="F479" i="4"/>
  <c r="F114" i="6"/>
  <c r="H30" i="3"/>
  <c r="C1510" i="1"/>
  <c r="G485" i="1"/>
  <c r="H485" i="1"/>
  <c r="H565" i="1"/>
  <c r="G565" i="1"/>
  <c r="I1543" i="1"/>
  <c r="G32" i="1"/>
  <c r="H32" i="1"/>
  <c r="G149" i="1"/>
  <c r="H149" i="1"/>
  <c r="F584" i="4"/>
  <c r="C578" i="1"/>
  <c r="F202" i="4"/>
  <c r="C198" i="1"/>
  <c r="F228" i="9"/>
  <c r="H641" i="1"/>
  <c r="G641" i="1"/>
  <c r="E180" i="9"/>
  <c r="B180" i="9" s="1"/>
  <c r="C1621" i="1"/>
  <c r="I39" i="3"/>
  <c r="F88" i="5"/>
  <c r="C1093" i="1"/>
  <c r="D69" i="5"/>
  <c r="D535" i="4"/>
  <c r="F536" i="4"/>
  <c r="C530" i="1"/>
  <c r="E535" i="4"/>
  <c r="E639" i="4" s="1"/>
  <c r="D633" i="1" s="1"/>
  <c r="I1551" i="1"/>
  <c r="I1564" i="1"/>
  <c r="H1539" i="1"/>
  <c r="G1539" i="1"/>
  <c r="E6" i="4"/>
  <c r="I1561" i="1"/>
  <c r="F230" i="4"/>
  <c r="C226" i="1"/>
  <c r="H1061" i="1"/>
  <c r="G1061" i="1"/>
  <c r="G338" i="9"/>
  <c r="E338" i="9" s="1"/>
  <c r="B338" i="9" s="1"/>
  <c r="C1207" i="1"/>
  <c r="F203" i="5"/>
  <c r="G348" i="9"/>
  <c r="E348" i="9" s="1"/>
  <c r="F5" i="6"/>
  <c r="D141" i="6"/>
  <c r="C1401" i="1"/>
  <c r="H27" i="3"/>
  <c r="H1208" i="1"/>
  <c r="G1208" i="1"/>
  <c r="I33" i="3"/>
  <c r="D1538" i="1"/>
  <c r="E152" i="4"/>
  <c r="I1541" i="1"/>
  <c r="E417" i="4" l="1"/>
  <c r="D412" i="1" s="1"/>
  <c r="E418" i="4"/>
  <c r="D413" i="1" s="1"/>
  <c r="D303" i="1"/>
  <c r="C1255" i="1"/>
  <c r="I25" i="3"/>
  <c r="E176" i="5"/>
  <c r="D1180" i="1" s="1"/>
  <c r="F251" i="5"/>
  <c r="H1300" i="1"/>
  <c r="G1300" i="1"/>
  <c r="G344" i="9"/>
  <c r="E344" i="9" s="1"/>
  <c r="B344" i="9" s="1"/>
  <c r="E299" i="4"/>
  <c r="F299" i="4" s="1"/>
  <c r="I18" i="3"/>
  <c r="D148" i="1"/>
  <c r="H148" i="1" s="1"/>
  <c r="H9" i="3"/>
  <c r="H1401" i="1"/>
  <c r="G1401" i="1"/>
  <c r="F69" i="5"/>
  <c r="H23" i="3"/>
  <c r="C1074" i="1"/>
  <c r="H1510" i="1"/>
  <c r="G1510" i="1"/>
  <c r="G516" i="1"/>
  <c r="H516" i="1"/>
  <c r="H591" i="1"/>
  <c r="G591" i="1"/>
  <c r="F141" i="6"/>
  <c r="C1537" i="1"/>
  <c r="H31" i="3"/>
  <c r="H130" i="1"/>
  <c r="G130" i="1"/>
  <c r="D417" i="4"/>
  <c r="F308" i="4"/>
  <c r="C303" i="1"/>
  <c r="H1628" i="1"/>
  <c r="G1628" i="1"/>
  <c r="H1431" i="1"/>
  <c r="G1431" i="1"/>
  <c r="H368" i="1"/>
  <c r="G368" i="1"/>
  <c r="D300" i="4"/>
  <c r="D422" i="4"/>
  <c r="F6" i="4"/>
  <c r="C2" i="1"/>
  <c r="H17" i="3"/>
  <c r="B228" i="9"/>
  <c r="G316" i="1"/>
  <c r="H316" i="1"/>
  <c r="I40" i="3"/>
  <c r="C1622" i="1"/>
  <c r="H11" i="3" s="1"/>
  <c r="G343" i="9"/>
  <c r="E343" i="9" s="1"/>
  <c r="H3" i="1"/>
  <c r="G3" i="1"/>
  <c r="H1093" i="1"/>
  <c r="G1093" i="1"/>
  <c r="H425" i="1"/>
  <c r="G425" i="1"/>
  <c r="D176" i="5"/>
  <c r="F177" i="5"/>
  <c r="C1181" i="1"/>
  <c r="H24" i="3"/>
  <c r="H578" i="1"/>
  <c r="G578" i="1"/>
  <c r="H121" i="1"/>
  <c r="G121" i="1"/>
  <c r="B346" i="9"/>
  <c r="E345" i="9"/>
  <c r="I10" i="3" s="1"/>
  <c r="D418" i="4"/>
  <c r="F360" i="4"/>
  <c r="C355" i="1"/>
  <c r="F7" i="5"/>
  <c r="D6" i="5"/>
  <c r="H22" i="3"/>
  <c r="C1012" i="1"/>
  <c r="D423" i="4"/>
  <c r="C295" i="1"/>
  <c r="D301" i="4"/>
  <c r="E347" i="9"/>
  <c r="B348" i="9"/>
  <c r="G1538" i="1"/>
  <c r="H1538" i="1"/>
  <c r="H1182" i="1"/>
  <c r="G1182" i="1"/>
  <c r="E640" i="4"/>
  <c r="D634" i="1" s="1"/>
  <c r="D529" i="1"/>
  <c r="G1621" i="1"/>
  <c r="H1621" i="1"/>
  <c r="H473" i="1"/>
  <c r="G473" i="1"/>
  <c r="H1017" i="1"/>
  <c r="G1017" i="1"/>
  <c r="G78" i="1"/>
  <c r="H78" i="1"/>
  <c r="F430" i="4"/>
  <c r="D639" i="4"/>
  <c r="C424" i="1"/>
  <c r="F152" i="4"/>
  <c r="H198" i="1"/>
  <c r="G198" i="1"/>
  <c r="G45" i="1"/>
  <c r="H45" i="1"/>
  <c r="H460" i="1"/>
  <c r="G460" i="1"/>
  <c r="H226" i="1"/>
  <c r="G226" i="1"/>
  <c r="I23" i="3"/>
  <c r="D1074" i="1"/>
  <c r="H1207" i="1"/>
  <c r="G1207" i="1"/>
  <c r="H530" i="1"/>
  <c r="G530" i="1"/>
  <c r="B24" i="9"/>
  <c r="H1255" i="1"/>
  <c r="G1255" i="1"/>
  <c r="E422" i="4"/>
  <c r="I17" i="3"/>
  <c r="D2" i="1"/>
  <c r="D640" i="4"/>
  <c r="F535" i="4"/>
  <c r="C529" i="1"/>
  <c r="H623" i="1"/>
  <c r="G623" i="1"/>
  <c r="H1152" i="1"/>
  <c r="G1152" i="1"/>
  <c r="E6" i="5"/>
  <c r="I22" i="3"/>
  <c r="D1012" i="1"/>
  <c r="H269" i="1"/>
  <c r="G269" i="1"/>
  <c r="E300" i="4" l="1"/>
  <c r="D296" i="1" s="1"/>
  <c r="G148" i="1"/>
  <c r="N3" i="9"/>
  <c r="D424" i="4"/>
  <c r="D643" i="4"/>
  <c r="F422" i="4"/>
  <c r="C417" i="1"/>
  <c r="E643" i="4"/>
  <c r="D417" i="1"/>
  <c r="G306" i="9"/>
  <c r="E306" i="9" s="1"/>
  <c r="B306" i="9" s="1"/>
  <c r="G299" i="9"/>
  <c r="F6" i="5"/>
  <c r="C1011" i="1"/>
  <c r="F300" i="4"/>
  <c r="C296" i="1"/>
  <c r="H303" i="1"/>
  <c r="G303" i="1"/>
  <c r="H355" i="1"/>
  <c r="G355" i="1"/>
  <c r="F417" i="4"/>
  <c r="C412" i="1"/>
  <c r="F639" i="4"/>
  <c r="C633" i="1"/>
  <c r="K3" i="9"/>
  <c r="I9" i="3"/>
  <c r="G529" i="1"/>
  <c r="H529" i="1"/>
  <c r="C297" i="1"/>
  <c r="F640" i="4"/>
  <c r="C634" i="1"/>
  <c r="D644" i="4"/>
  <c r="D425" i="4"/>
  <c r="C418" i="1"/>
  <c r="G20" i="9"/>
  <c r="F418" i="4"/>
  <c r="C413" i="1"/>
  <c r="H1181" i="1"/>
  <c r="G1181" i="1"/>
  <c r="H299" i="9"/>
  <c r="D1011" i="1"/>
  <c r="E342" i="9"/>
  <c r="I11" i="3" s="1"/>
  <c r="B343" i="9"/>
  <c r="H2" i="1"/>
  <c r="G2" i="1"/>
  <c r="G424" i="1"/>
  <c r="H424" i="1"/>
  <c r="H1012" i="1"/>
  <c r="G1012" i="1"/>
  <c r="F176" i="5"/>
  <c r="C1180" i="1"/>
  <c r="H1622" i="1"/>
  <c r="G1622" i="1"/>
  <c r="G1537" i="1"/>
  <c r="H1537" i="1"/>
  <c r="H1074" i="1"/>
  <c r="G1074" i="1"/>
  <c r="E423" i="4"/>
  <c r="E424" i="4" s="1"/>
  <c r="E301" i="4"/>
  <c r="D297" i="1" s="1"/>
  <c r="D295" i="1"/>
  <c r="G295" i="1" s="1"/>
  <c r="H295" i="1" l="1"/>
  <c r="D419" i="1"/>
  <c r="H1180" i="1"/>
  <c r="G1180" i="1"/>
  <c r="D637" i="1"/>
  <c r="H633" i="1"/>
  <c r="G633" i="1"/>
  <c r="G296" i="1"/>
  <c r="H296" i="1"/>
  <c r="E644" i="4"/>
  <c r="E645" i="4" s="1"/>
  <c r="E425" i="4"/>
  <c r="D420" i="1" s="1"/>
  <c r="D418" i="1"/>
  <c r="G418" i="1" s="1"/>
  <c r="H20" i="9"/>
  <c r="E20" i="9" s="1"/>
  <c r="B20" i="9" s="1"/>
  <c r="H297" i="1"/>
  <c r="G297" i="1"/>
  <c r="H417" i="1"/>
  <c r="G417" i="1"/>
  <c r="C420" i="1"/>
  <c r="H412" i="1"/>
  <c r="G412" i="1"/>
  <c r="D646" i="4"/>
  <c r="C638" i="1"/>
  <c r="D645" i="4"/>
  <c r="F643" i="4"/>
  <c r="C637" i="1"/>
  <c r="F423" i="4"/>
  <c r="E299" i="9"/>
  <c r="F424" i="4"/>
  <c r="C419" i="1"/>
  <c r="F301" i="4"/>
  <c r="H8" i="3"/>
  <c r="H1011" i="1"/>
  <c r="G1011" i="1"/>
  <c r="G634" i="1"/>
  <c r="H634" i="1"/>
  <c r="G413" i="1"/>
  <c r="H413" i="1"/>
  <c r="F644" i="4" l="1"/>
  <c r="F425" i="4"/>
  <c r="G420" i="1"/>
  <c r="H420" i="1"/>
  <c r="H637" i="1"/>
  <c r="G637" i="1"/>
  <c r="D649" i="4"/>
  <c r="F645" i="4"/>
  <c r="C639" i="1"/>
  <c r="E646" i="4"/>
  <c r="E649" i="4" s="1"/>
  <c r="D638" i="1"/>
  <c r="G638" i="1" s="1"/>
  <c r="D639" i="1"/>
  <c r="G419" i="1"/>
  <c r="H419" i="1"/>
  <c r="D650" i="4"/>
  <c r="C640" i="1"/>
  <c r="M3" i="9"/>
  <c r="B299" i="9"/>
  <c r="H418" i="1"/>
  <c r="H639" i="1" l="1"/>
  <c r="G639" i="1"/>
  <c r="F649" i="4"/>
  <c r="H19" i="3"/>
  <c r="C643" i="1"/>
  <c r="H334" i="9"/>
  <c r="G334" i="9"/>
  <c r="I19" i="3"/>
  <c r="D643" i="1"/>
  <c r="E650" i="4"/>
  <c r="D640" i="1"/>
  <c r="H640" i="1" s="1"/>
  <c r="G297" i="9"/>
  <c r="E297" i="9" s="1"/>
  <c r="B297" i="9" s="1"/>
  <c r="F646" i="4"/>
  <c r="H638" i="1"/>
  <c r="F650" i="4"/>
  <c r="H20" i="3"/>
  <c r="C644" i="1"/>
  <c r="E334" i="9" l="1"/>
  <c r="B334" i="9" s="1"/>
  <c r="H643" i="1"/>
  <c r="G643" i="1"/>
  <c r="I20" i="3"/>
  <c r="D644" i="1"/>
  <c r="G644" i="1" s="1"/>
  <c r="G640" i="1"/>
  <c r="H7" i="3" l="1"/>
  <c r="J3" i="9" s="1"/>
  <c r="E298" i="9"/>
  <c r="I8" i="3" s="1"/>
  <c r="H644" i="1"/>
  <c r="G295" i="9" l="1"/>
  <c r="L293" i="9"/>
  <c r="F293" i="9" s="1"/>
  <c r="H295" i="9"/>
  <c r="H18" i="9"/>
  <c r="G18" i="9"/>
  <c r="I6" i="9"/>
  <c r="G21" i="9"/>
  <c r="J17" i="9"/>
  <c r="J5" i="9"/>
  <c r="J7" i="9"/>
  <c r="G16" i="9"/>
  <c r="H15" i="9"/>
  <c r="J9" i="9"/>
  <c r="K6" i="9"/>
  <c r="K8" i="9"/>
  <c r="G22" i="9"/>
  <c r="K10" i="9"/>
  <c r="K5" i="9"/>
  <c r="J6" i="9"/>
  <c r="K13" i="9"/>
  <c r="H22" i="9"/>
  <c r="K12" i="9"/>
  <c r="I8" i="9"/>
  <c r="I5" i="9"/>
  <c r="I12" i="9"/>
  <c r="K7" i="9"/>
  <c r="I17" i="9"/>
  <c r="G17" i="9"/>
  <c r="J11" i="9"/>
  <c r="J8" i="9"/>
  <c r="J13" i="9"/>
  <c r="I7" i="9"/>
  <c r="M15" i="9"/>
  <c r="I9" i="9"/>
  <c r="K9" i="9"/>
  <c r="I13" i="9"/>
  <c r="I11" i="9"/>
  <c r="G15" i="9"/>
  <c r="L15" i="9"/>
  <c r="K11" i="9"/>
  <c r="J10" i="9"/>
  <c r="L16" i="9"/>
  <c r="H17" i="9"/>
  <c r="H21" i="9"/>
  <c r="H16" i="9"/>
  <c r="M16" i="9"/>
  <c r="J12" i="9"/>
  <c r="E10" i="9" l="1"/>
  <c r="B10" i="9" s="1"/>
  <c r="E17" i="9"/>
  <c r="B17" i="9" s="1"/>
  <c r="E8" i="9"/>
  <c r="B8" i="9" s="1"/>
  <c r="F15" i="9"/>
  <c r="E15" i="9"/>
  <c r="E7" i="9"/>
  <c r="B7" i="9" s="1"/>
  <c r="E5" i="9"/>
  <c r="B5" i="9" s="1"/>
  <c r="E22" i="9"/>
  <c r="B22" i="9" s="1"/>
  <c r="E21" i="9"/>
  <c r="B21" i="9" s="1"/>
  <c r="E6" i="9"/>
  <c r="B6" i="9" s="1"/>
  <c r="E11" i="9"/>
  <c r="B11" i="9" s="1"/>
  <c r="E18" i="9"/>
  <c r="B18" i="9" s="1"/>
  <c r="E16" i="9"/>
  <c r="F16" i="9"/>
  <c r="E9" i="9"/>
  <c r="B9" i="9" s="1"/>
  <c r="B293" i="9"/>
  <c r="F23" i="9"/>
  <c r="E13" i="9"/>
  <c r="B13" i="9" s="1"/>
  <c r="E12" i="9"/>
  <c r="B12" i="9" s="1"/>
  <c r="E295" i="9"/>
  <c r="F14" i="9" l="1"/>
  <c r="F3" i="9" s="1"/>
  <c r="B15" i="9"/>
  <c r="B16" i="9"/>
  <c r="E14" i="9"/>
  <c r="I13" i="3" s="1"/>
  <c r="E4" i="9"/>
  <c r="B295" i="9"/>
  <c r="E23" i="9"/>
  <c r="I7" i="3" s="1"/>
  <c r="E3" i="9" l="1"/>
</calcChain>
</file>

<file path=xl/sharedStrings.xml><?xml version="1.0" encoding="utf-8"?>
<sst xmlns="http://schemas.openxmlformats.org/spreadsheetml/2006/main" count="4733" uniqueCount="3656">
  <si>
    <t>Obveznik:</t>
  </si>
  <si>
    <t>27263 - ZAVOD ZA JAVNO ZDRAVSTVO KARLOVAČKE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</si>
  <si>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</si>
  <si>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</si>
  <si>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</si>
  <si>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</si>
  <si>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</si>
  <si>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</si>
  <si>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</si>
  <si>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</si>
  <si>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</si>
  <si>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</si>
  <si>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</si>
  <si>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</si>
  <si>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</si>
  <si>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</si>
  <si>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</si>
  <si>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</si>
  <si>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</si>
  <si>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</si>
  <si>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</si>
  <si>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</si>
  <si>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</si>
  <si>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</si>
  <si>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</si>
  <si>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</si>
  <si>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</si>
  <si>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</si>
  <si>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</si>
  <si>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</si>
  <si>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</si>
  <si>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</si>
  <si>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</si>
  <si>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</si>
  <si>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</si>
  <si>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</si>
  <si>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</si>
  <si>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</si>
  <si>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</si>
  <si>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</si>
  <si>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</si>
  <si>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</si>
  <si>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</si>
  <si>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</si>
  <si>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</si>
  <si>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</si>
  <si>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</si>
  <si>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</si>
  <si>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</si>
  <si>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</si>
  <si>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</si>
  <si>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</si>
  <si>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</si>
  <si>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</si>
  <si>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</si>
  <si>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</si>
  <si>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</si>
  <si>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</si>
  <si>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</si>
  <si>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</si>
  <si>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</si>
  <si>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</si>
  <si>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</si>
  <si>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</si>
  <si>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</si>
  <si>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</si>
  <si>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</si>
  <si>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</si>
  <si>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</si>
  <si>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</si>
  <si>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</si>
  <si>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</si>
  <si>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</si>
  <si>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</si>
  <si>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</si>
  <si>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</si>
  <si>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</si>
  <si>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</si>
  <si>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</si>
  <si>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</si>
  <si>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</si>
  <si>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</si>
  <si>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</si>
  <si>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</si>
  <si>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</si>
  <si>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</si>
  <si>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</si>
  <si>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</si>
  <si>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</si>
  <si>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</si>
  <si>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</si>
  <si>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</si>
  <si>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</si>
  <si>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</si>
  <si>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</si>
  <si>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</si>
  <si>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</si>
  <si>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</si>
  <si>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</si>
  <si>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</si>
  <si>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</si>
  <si>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</si>
  <si>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</si>
  <si>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</si>
  <si>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</si>
  <si>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</si>
  <si>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</si>
  <si>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</si>
  <si>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</si>
  <si>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</si>
  <si>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</si>
  <si>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</si>
  <si>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</si>
  <si>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</si>
  <si>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</si>
  <si>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</si>
  <si>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</si>
  <si>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</si>
  <si>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</si>
  <si>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</si>
  <si>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</si>
  <si>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</si>
  <si>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</si>
  <si>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</si>
  <si>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</si>
  <si>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</si>
  <si>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</si>
  <si>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</si>
  <si>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</si>
  <si>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</si>
  <si>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</si>
  <si>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</si>
  <si>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</si>
  <si>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</si>
  <si>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</si>
  <si>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</si>
  <si>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</si>
  <si>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</si>
  <si>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</si>
  <si>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</si>
  <si>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</si>
  <si>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</si>
  <si>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</si>
  <si>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</si>
  <si>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</si>
  <si>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</si>
  <si>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</si>
  <si>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</si>
  <si>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</si>
  <si>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</si>
  <si>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</si>
  <si>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</si>
  <si>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</si>
  <si>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</si>
  <si>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</si>
  <si>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</si>
  <si>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</si>
  <si>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</si>
  <si>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</si>
  <si>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</si>
  <si>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</si>
  <si>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</si>
  <si>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</si>
  <si>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</si>
  <si>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</si>
  <si>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</si>
  <si>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</si>
  <si>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</si>
  <si>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</si>
  <si>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</si>
  <si>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</si>
  <si>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</si>
  <si>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</si>
  <si>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</si>
  <si>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</si>
  <si>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</si>
  <si>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</si>
  <si>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</si>
  <si>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</si>
  <si>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</si>
  <si>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</si>
  <si>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</si>
  <si>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</si>
  <si>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</si>
  <si>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</si>
  <si>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</si>
  <si>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</si>
  <si>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</si>
  <si>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</si>
  <si>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</si>
  <si>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</si>
  <si>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</si>
  <si>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</si>
  <si>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</si>
  <si>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</si>
  <si>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</si>
  <si>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</si>
  <si>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</si>
  <si>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</si>
  <si>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</si>
  <si>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</si>
  <si>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</si>
  <si>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</si>
  <si>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</si>
  <si>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</si>
  <si>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</si>
  <si>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</si>
  <si>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</si>
  <si>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</si>
  <si>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</si>
  <si>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</si>
  <si>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</si>
  <si>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</si>
  <si>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</si>
  <si>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</si>
  <si>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</si>
  <si>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</si>
  <si>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</si>
  <si>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</si>
  <si>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</si>
  <si>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</si>
  <si>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</si>
  <si>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</si>
  <si>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</si>
  <si>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</si>
  <si>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</si>
  <si>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</si>
  <si>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</si>
  <si>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</si>
  <si>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</si>
  <si>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</si>
  <si>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</si>
  <si>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</si>
  <si>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</si>
  <si>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</si>
  <si>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</si>
  <si>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</si>
  <si>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</si>
  <si>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</si>
  <si>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</si>
  <si>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</si>
  <si>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</si>
  <si>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</si>
  <si>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</si>
  <si>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</si>
  <si>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</si>
  <si>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</si>
  <si>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</si>
  <si>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</si>
  <si>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</si>
  <si>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</si>
  <si>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</si>
  <si>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</si>
  <si>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</si>
  <si>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</si>
  <si>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</si>
  <si>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</si>
  <si>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</si>
  <si>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</si>
  <si>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</si>
  <si>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</si>
  <si>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</si>
  <si>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</si>
  <si>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</si>
  <si>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</si>
  <si>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</si>
  <si>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</si>
  <si>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</si>
  <si>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</si>
  <si>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</si>
  <si>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</si>
  <si>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</si>
  <si>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</si>
  <si>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</si>
  <si>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</si>
  <si>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</si>
  <si>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</si>
  <si>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</si>
  <si>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</si>
  <si>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</si>
  <si>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</si>
  <si>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</si>
  <si>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</si>
  <si>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</si>
  <si>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</si>
  <si>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</si>
  <si>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</si>
  <si>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</si>
  <si>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</si>
  <si>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</si>
  <si>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</si>
  <si>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</si>
  <si>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</si>
  <si>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</si>
  <si>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</si>
  <si>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</si>
  <si>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</si>
  <si>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</si>
  <si>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</si>
  <si>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</si>
  <si>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</si>
  <si>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</si>
  <si>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</si>
  <si>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</si>
  <si>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</si>
  <si>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</si>
  <si>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</si>
  <si>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</si>
  <si>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</si>
  <si>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</si>
  <si>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</si>
  <si>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</si>
  <si>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</si>
  <si>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</si>
  <si>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</si>
  <si>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</si>
  <si>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</si>
  <si>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</si>
  <si>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</si>
  <si>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</si>
  <si>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</si>
  <si>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</si>
  <si>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</si>
  <si>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</si>
  <si>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</si>
  <si>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</si>
  <si>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</si>
  <si>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</si>
  <si>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</si>
  <si>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</si>
  <si>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</si>
  <si>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</si>
  <si>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</si>
  <si>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</si>
  <si>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</si>
  <si>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</si>
  <si>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</si>
  <si>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</si>
  <si>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</si>
  <si>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</si>
  <si>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</si>
  <si>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</si>
  <si>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</si>
  <si>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</si>
  <si>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</si>
  <si>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</si>
  <si>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</si>
  <si>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</si>
  <si>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</si>
  <si>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</si>
  <si>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</si>
  <si>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</si>
  <si>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</si>
  <si>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</si>
  <si>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</si>
  <si>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</si>
  <si>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</si>
  <si>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</si>
  <si>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</si>
  <si>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</si>
  <si>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</si>
  <si>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</si>
  <si>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</si>
  <si>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</si>
  <si>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</si>
  <si>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</si>
  <si>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</si>
  <si>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</si>
  <si>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</si>
  <si>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</si>
  <si>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</si>
  <si>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</si>
  <si>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</si>
  <si>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</si>
  <si>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</si>
  <si>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</si>
  <si>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</si>
  <si>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</si>
  <si>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</si>
  <si>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</si>
  <si>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</si>
  <si>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</si>
  <si>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</si>
  <si>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</si>
  <si>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</si>
  <si>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</si>
  <si>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</si>
  <si>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</si>
  <si>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</si>
  <si>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</si>
  <si>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</si>
  <si>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</si>
  <si>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</si>
  <si>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</si>
  <si>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</si>
  <si>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</si>
  <si>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</si>
  <si>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</si>
  <si>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</si>
  <si>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</si>
  <si>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</si>
  <si>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</si>
  <si>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</si>
  <si>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</si>
  <si>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</si>
  <si>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</si>
  <si>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</si>
  <si>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</si>
  <si>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</si>
  <si>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</si>
  <si>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</si>
  <si>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</si>
  <si>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</si>
  <si>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</si>
  <si>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</si>
  <si>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</si>
  <si>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</si>
  <si>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</si>
  <si>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</si>
  <si>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</si>
  <si>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</si>
  <si>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</si>
  <si>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</si>
  <si>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</si>
  <si>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</si>
  <si>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</si>
  <si>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</si>
  <si>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</si>
  <si>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</si>
  <si>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</si>
  <si>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</si>
  <si>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</si>
  <si>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</si>
  <si>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</si>
  <si>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</si>
  <si>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</si>
  <si>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</si>
  <si>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</si>
  <si>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</si>
  <si>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</si>
  <si>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</si>
  <si>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</si>
  <si>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</si>
  <si>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</si>
  <si>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</si>
  <si>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</si>
  <si>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</si>
  <si>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</si>
  <si>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</si>
  <si>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</si>
  <si>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</si>
  <si>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</si>
  <si>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</si>
  <si>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</si>
  <si>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</si>
  <si>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</si>
  <si>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</si>
  <si>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</si>
  <si>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</si>
  <si>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</si>
  <si>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</si>
  <si>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</si>
  <si>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</si>
  <si>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</si>
  <si>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</si>
  <si>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</si>
  <si>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</si>
  <si>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</si>
  <si>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</si>
  <si>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</si>
  <si>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</si>
  <si>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</si>
  <si>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</si>
  <si>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</si>
  <si>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</si>
  <si>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</si>
  <si>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</si>
  <si>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</si>
  <si>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</si>
  <si>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</si>
  <si>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</si>
  <si>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</si>
  <si>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</si>
  <si>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</si>
  <si>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</si>
  <si>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</si>
  <si>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</si>
  <si>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</si>
  <si>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</si>
  <si>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</si>
  <si>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</si>
  <si>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</si>
  <si>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</si>
  <si>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</si>
  <si>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</si>
  <si>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</si>
  <si>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</si>
  <si>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</si>
  <si>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</si>
  <si>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</si>
  <si>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</si>
  <si>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</si>
  <si>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</si>
  <si>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</si>
  <si>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</si>
  <si>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</si>
  <si>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</si>
  <si>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</si>
  <si>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</si>
  <si>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</si>
  <si>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</si>
  <si>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</si>
  <si>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</si>
  <si>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</si>
  <si>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</si>
  <si>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</si>
  <si>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</si>
  <si>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</si>
  <si>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</si>
  <si>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</si>
  <si>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</si>
  <si>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</si>
  <si>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</si>
  <si>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</si>
  <si>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</si>
  <si>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</si>
  <si>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</si>
  <si>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</si>
  <si>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</si>
  <si>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</si>
  <si>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</si>
  <si>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</si>
  <si>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</si>
  <si>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</si>
  <si>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</si>
  <si>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</si>
  <si>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</si>
  <si>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</si>
  <si>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</si>
  <si>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</si>
  <si>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</si>
  <si>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</si>
  <si>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</si>
  <si>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</si>
  <si>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</si>
  <si>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</si>
  <si>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</si>
  <si>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</si>
  <si>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</si>
  <si>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</si>
  <si>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</si>
  <si>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</si>
  <si>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</si>
  <si>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</si>
  <si>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</si>
  <si>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</si>
  <si>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</si>
  <si>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</si>
  <si>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</si>
  <si>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</si>
  <si>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</si>
  <si>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</si>
  <si>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</si>
  <si>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</si>
  <si>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</si>
  <si>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</si>
  <si>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</si>
  <si>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</si>
  <si>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</si>
  <si>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</si>
  <si>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</si>
  <si>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</si>
  <si>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</si>
  <si>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</si>
  <si>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</si>
  <si>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</si>
  <si>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</si>
  <si>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</si>
  <si>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</si>
  <si>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</si>
  <si>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</si>
  <si>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</si>
  <si>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</si>
  <si>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</si>
  <si>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</si>
  <si>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</si>
  <si>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</si>
  <si>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</si>
  <si>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</si>
  <si>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</si>
  <si>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</si>
  <si>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</si>
  <si>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</si>
  <si>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</si>
  <si>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</si>
  <si>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</si>
  <si>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</si>
  <si>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</si>
  <si>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</si>
  <si>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</si>
  <si>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</si>
  <si>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</si>
  <si>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</si>
  <si>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</si>
  <si>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</si>
  <si>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</si>
  <si>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</si>
  <si>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</si>
  <si>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</si>
  <si>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</si>
  <si>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</si>
  <si>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</si>
  <si>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</si>
  <si>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</si>
  <si>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</si>
  <si>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</si>
  <si>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</si>
  <si>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</si>
  <si>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</si>
  <si>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</si>
  <si>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</si>
  <si>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</si>
  <si>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</si>
  <si>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</si>
  <si>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</si>
  <si>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</si>
  <si>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</si>
  <si>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</si>
  <si>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</si>
  <si>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</si>
  <si>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</si>
  <si>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</si>
  <si>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</si>
  <si>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</si>
  <si>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</si>
  <si>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</si>
  <si>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</si>
  <si>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</si>
  <si>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</si>
  <si>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</si>
  <si>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</si>
  <si>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</si>
  <si>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</si>
  <si>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</si>
  <si>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</si>
  <si>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</si>
  <si>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</si>
  <si>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</si>
  <si>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</si>
  <si>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</si>
  <si>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</si>
  <si>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</si>
  <si>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</si>
  <si>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</si>
  <si>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</si>
  <si>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</si>
  <si>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</si>
  <si>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</si>
  <si>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</si>
  <si>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</si>
  <si>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</si>
  <si>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</si>
  <si>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</si>
  <si>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</si>
  <si>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</si>
  <si>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</si>
  <si>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</si>
  <si>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</si>
  <si>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</si>
  <si>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</si>
  <si>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</si>
  <si>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</si>
  <si>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</si>
  <si>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</si>
  <si>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</si>
  <si>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</si>
  <si>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</si>
  <si>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</si>
  <si>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</si>
  <si>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</si>
  <si>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</si>
  <si>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</si>
  <si>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</si>
  <si>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</si>
  <si>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</si>
  <si>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</si>
  <si>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</si>
  <si>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</si>
  <si>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</si>
  <si>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</si>
  <si>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</si>
  <si>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</si>
  <si>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</si>
  <si>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</si>
  <si>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</si>
  <si>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</si>
  <si>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</si>
  <si>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</si>
  <si>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</si>
  <si>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</si>
  <si>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</si>
  <si>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</si>
  <si>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</si>
  <si>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</si>
  <si>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</si>
  <si>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</si>
  <si>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</si>
  <si>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</si>
  <si>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</si>
  <si>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</si>
  <si>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</si>
  <si>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</si>
  <si>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</si>
  <si>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</si>
  <si>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</si>
  <si>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</si>
  <si>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</si>
  <si>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</si>
  <si>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</si>
  <si>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</si>
  <si>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</si>
  <si>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</si>
  <si>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</si>
  <si>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</si>
  <si>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</si>
  <si>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</si>
  <si>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</si>
  <si>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</si>
  <si>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</si>
  <si>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</si>
  <si>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</si>
  <si>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</si>
  <si>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</si>
  <si>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</si>
  <si>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</si>
  <si>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</si>
  <si>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</si>
  <si>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</si>
  <si>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</si>
  <si>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</si>
  <si>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</si>
  <si>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</si>
  <si>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</si>
  <si>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</si>
  <si>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</si>
  <si>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</si>
  <si>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</si>
  <si>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</si>
  <si>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</si>
  <si>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</si>
  <si>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</si>
  <si>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</si>
  <si>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</si>
  <si>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</si>
  <si>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</si>
  <si>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</si>
  <si>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</si>
  <si>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</si>
  <si>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</si>
  <si>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</si>
  <si>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</si>
  <si>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</si>
  <si>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</si>
  <si>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</si>
  <si>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</si>
  <si>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</si>
  <si>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</si>
  <si>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</si>
  <si>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</si>
  <si>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</si>
  <si>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</si>
  <si>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</si>
  <si>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</si>
  <si>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</si>
  <si>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</si>
  <si>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</si>
  <si>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</si>
  <si>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</si>
  <si>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</si>
  <si>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</si>
  <si>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</si>
  <si>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</si>
  <si>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</si>
  <si>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</si>
  <si>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</si>
  <si>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</si>
  <si>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</si>
  <si>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</si>
  <si>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</si>
  <si>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</si>
  <si>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</si>
  <si>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</si>
  <si>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</si>
  <si>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</si>
  <si>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</si>
  <si>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</si>
  <si>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</si>
  <si>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</si>
  <si>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</si>
  <si>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</si>
  <si>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</si>
  <si>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</si>
  <si>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</si>
  <si>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</si>
  <si>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</si>
  <si>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</si>
  <si>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</si>
  <si>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</si>
  <si>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</si>
  <si>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</si>
  <si>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</si>
  <si>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</si>
  <si>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</si>
  <si>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</si>
  <si>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</si>
  <si>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</si>
  <si>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</si>
  <si>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</si>
  <si>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</si>
  <si>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</si>
  <si>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</si>
  <si>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</si>
  <si>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</si>
  <si>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</si>
  <si>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</si>
  <si>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</si>
  <si>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</si>
  <si>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</si>
  <si>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</si>
  <si>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</si>
  <si>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</si>
  <si>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</si>
  <si>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</si>
  <si>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</si>
  <si>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</si>
  <si>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</si>
  <si>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</si>
  <si>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</si>
  <si>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</si>
  <si>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</si>
  <si>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</si>
  <si>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</si>
  <si>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</si>
  <si>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</si>
  <si>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</si>
  <si>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</si>
  <si>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</si>
  <si>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</si>
  <si>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</si>
  <si>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</si>
  <si>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</si>
  <si>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</si>
  <si>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</si>
  <si>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</si>
  <si>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</si>
  <si>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</si>
  <si>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</si>
  <si>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</si>
  <si>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</si>
  <si>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</si>
  <si>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</si>
  <si>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</si>
  <si>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</si>
  <si>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</si>
  <si>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</si>
  <si>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</si>
  <si>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</si>
  <si>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</si>
  <si>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</si>
  <si>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</si>
  <si>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</si>
  <si>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</si>
  <si>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</si>
  <si>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</si>
  <si>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</si>
  <si>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</si>
  <si>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</si>
  <si>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</si>
  <si>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</si>
  <si>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</si>
  <si>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</si>
  <si>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</si>
  <si>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</si>
  <si>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</si>
  <si>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</si>
  <si>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</si>
  <si>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</si>
  <si>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</si>
  <si>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</si>
  <si>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</si>
  <si>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</si>
  <si>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</si>
  <si>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</si>
  <si>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</si>
  <si>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</si>
  <si>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</si>
  <si>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</si>
  <si>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</si>
  <si>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</si>
  <si>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</si>
  <si>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</si>
  <si>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</si>
  <si>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</si>
  <si>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</si>
  <si>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</si>
  <si>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</si>
  <si>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</si>
  <si>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</si>
  <si>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</si>
  <si>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</si>
  <si>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</si>
  <si>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</si>
  <si>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</si>
  <si>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</si>
  <si>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</si>
  <si>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</si>
  <si>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</si>
  <si>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</si>
  <si>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</si>
  <si>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</si>
  <si>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</si>
  <si>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</si>
  <si>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</si>
  <si>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</si>
  <si>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</si>
  <si>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</si>
  <si>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</si>
  <si>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</si>
  <si>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</si>
  <si>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</si>
  <si>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</si>
  <si>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</si>
  <si>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</si>
  <si>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</si>
  <si>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</si>
  <si>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</si>
  <si>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</si>
  <si>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</si>
  <si>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</si>
  <si>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</si>
  <si>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</si>
  <si>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</si>
  <si>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</si>
  <si>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</si>
  <si>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</si>
  <si>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</si>
  <si>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</si>
  <si>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</si>
  <si>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</si>
  <si>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</si>
  <si>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</si>
  <si>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</si>
  <si>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</si>
  <si>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</si>
  <si>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</si>
  <si>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</si>
  <si>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</si>
  <si>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</si>
  <si>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</si>
  <si>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</si>
  <si>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</si>
  <si>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</si>
  <si>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</si>
  <si>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</si>
  <si>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</si>
  <si>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</si>
  <si>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</si>
  <si>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</si>
  <si>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</si>
  <si>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</si>
  <si>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</si>
  <si>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</si>
  <si>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</si>
  <si>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</si>
  <si>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</si>
  <si>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</si>
  <si>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</si>
  <si>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</si>
  <si>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</si>
  <si>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</si>
  <si>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</si>
  <si>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</si>
  <si>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</si>
  <si>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</si>
  <si>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</si>
  <si>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</si>
  <si>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</si>
  <si>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</si>
  <si>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</si>
  <si>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</si>
  <si>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</si>
  <si>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</si>
  <si>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</si>
  <si>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</si>
  <si>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</si>
  <si>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</si>
  <si>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</si>
  <si>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</si>
  <si>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</si>
  <si>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</si>
  <si>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</si>
  <si>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</si>
  <si>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</si>
  <si>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</si>
  <si>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</si>
  <si>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</si>
  <si>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</si>
  <si>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</si>
  <si>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</si>
  <si>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</si>
  <si>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</si>
  <si>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</si>
  <si>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</si>
  <si>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</si>
  <si>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</si>
  <si>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</si>
  <si>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</si>
  <si>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</si>
  <si>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</si>
  <si>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</si>
  <si>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</si>
  <si>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</si>
  <si>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</si>
  <si>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</si>
  <si>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</si>
  <si>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</si>
  <si>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</si>
  <si>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</si>
  <si>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</si>
  <si>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</si>
  <si>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</si>
  <si>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</si>
  <si>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</si>
  <si>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</si>
  <si>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</si>
  <si>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</si>
  <si>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</si>
  <si>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</si>
  <si>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</si>
  <si>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</si>
  <si>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</si>
  <si>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</si>
  <si>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</si>
  <si>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</si>
  <si>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</si>
  <si>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</si>
  <si>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</si>
  <si>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</si>
  <si>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</si>
  <si>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</si>
  <si>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</si>
  <si>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</si>
  <si>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</si>
  <si>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</si>
  <si>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</si>
  <si>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</si>
  <si>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</si>
  <si>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</si>
  <si>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</si>
  <si>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</si>
  <si>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</si>
  <si>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</si>
  <si>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</si>
  <si>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</si>
  <si>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</si>
  <si>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</si>
  <si>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</si>
  <si>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</si>
  <si>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</si>
  <si>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</si>
  <si>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</si>
  <si>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</si>
  <si>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</si>
  <si>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</si>
  <si>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</si>
  <si>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</si>
  <si>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</si>
  <si>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</si>
  <si>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</si>
  <si>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</si>
  <si>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</si>
  <si>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</si>
  <si>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</si>
  <si>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</si>
  <si>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</si>
  <si>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</si>
  <si>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</si>
  <si>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</si>
  <si>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</si>
  <si>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</si>
  <si>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</si>
  <si>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</si>
  <si>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</si>
  <si>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</si>
  <si>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</si>
  <si>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</si>
  <si>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</si>
  <si>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</si>
  <si>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</si>
  <si>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</si>
  <si>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</si>
  <si>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</si>
  <si>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</si>
  <si>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</si>
  <si>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</si>
  <si>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</si>
  <si>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</si>
  <si>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</si>
  <si>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</si>
  <si>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</si>
  <si>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</si>
  <si>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</si>
  <si>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</si>
  <si>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</si>
  <si>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</si>
  <si>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</si>
  <si>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</si>
  <si>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</si>
  <si>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</si>
  <si>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</si>
  <si>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</si>
  <si>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</si>
  <si>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</si>
  <si>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</si>
  <si>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</si>
  <si>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</si>
  <si>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</si>
  <si>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</si>
  <si>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</si>
  <si>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</si>
  <si>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</si>
  <si>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</si>
  <si>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</si>
  <si>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</si>
  <si>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</si>
  <si>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</si>
  <si>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</si>
  <si>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</si>
  <si>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</si>
  <si>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</si>
  <si>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</si>
  <si>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</si>
  <si>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</si>
  <si>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</si>
  <si>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</si>
  <si>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</si>
  <si>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</si>
  <si>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</si>
  <si>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</si>
  <si>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</si>
  <si>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</si>
  <si>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</si>
  <si>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</si>
  <si>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</si>
  <si>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</si>
  <si>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</si>
  <si>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</si>
  <si>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</si>
  <si>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</si>
  <si>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</si>
  <si>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</si>
  <si>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</si>
  <si>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</si>
  <si>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</si>
  <si>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</si>
  <si>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</si>
  <si>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</si>
  <si>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</si>
  <si>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</si>
  <si>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</si>
  <si>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</si>
  <si>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</si>
  <si>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</si>
  <si>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</si>
  <si>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</si>
  <si>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</si>
  <si>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</si>
  <si>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</si>
  <si>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</si>
  <si>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</si>
  <si>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</si>
  <si>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</si>
  <si>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</si>
  <si>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</si>
  <si>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</si>
  <si>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</si>
  <si>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</si>
  <si>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</si>
  <si>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</si>
  <si>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</si>
  <si>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</si>
  <si>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</si>
  <si>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</si>
  <si>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</si>
  <si>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</si>
  <si>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</si>
  <si>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</si>
  <si>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</si>
  <si>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</si>
  <si>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</si>
  <si>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</si>
  <si>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</si>
  <si>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</si>
  <si>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</si>
  <si>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</si>
  <si>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</si>
  <si>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</si>
  <si>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</si>
  <si>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</si>
  <si>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</si>
  <si>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</si>
  <si>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</si>
  <si>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</si>
  <si>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</si>
  <si>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</si>
  <si>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</si>
  <si>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</si>
  <si>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</si>
  <si>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</si>
  <si>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</si>
  <si>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</si>
  <si>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</si>
  <si>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</si>
  <si>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</si>
  <si>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</si>
  <si>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</si>
  <si>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</si>
  <si>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</si>
  <si>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</si>
  <si>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</si>
  <si>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</si>
  <si>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</si>
  <si>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</si>
  <si>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</si>
  <si>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</si>
  <si>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</si>
  <si>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</si>
  <si>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</si>
  <si>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</si>
  <si>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</si>
  <si>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</si>
  <si>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</si>
  <si>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</si>
  <si>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</si>
  <si>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</si>
  <si>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</si>
  <si>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</si>
  <si>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</si>
  <si>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</si>
  <si>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</si>
  <si>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</si>
  <si>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</si>
  <si>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</si>
  <si>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</si>
  <si>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</si>
  <si>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</si>
  <si>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</si>
  <si>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</si>
  <si>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</si>
  <si>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</si>
  <si>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</si>
  <si>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</si>
  <si>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</si>
  <si>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</si>
  <si>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</si>
  <si>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</si>
  <si>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</si>
  <si>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</si>
  <si>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</si>
  <si>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</si>
  <si>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</si>
  <si>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</si>
  <si>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</si>
  <si>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</si>
  <si>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</si>
  <si>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</si>
  <si>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</si>
  <si>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</si>
  <si>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</si>
  <si>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</si>
  <si>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</si>
  <si>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</si>
  <si>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</si>
  <si>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</si>
  <si>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</si>
  <si>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</si>
  <si>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</si>
  <si>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</si>
  <si>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</si>
  <si>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</si>
  <si>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</si>
  <si>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</si>
  <si>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</si>
  <si>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</si>
  <si>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</si>
  <si>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</si>
  <si>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</si>
  <si>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</si>
  <si>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</si>
  <si>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</si>
  <si>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</si>
  <si>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</si>
  <si>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</si>
  <si>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</si>
  <si>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</si>
  <si>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</si>
  <si>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</si>
  <si>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</si>
  <si>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</si>
  <si>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</si>
  <si>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</si>
  <si>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</si>
  <si>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</si>
  <si>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</si>
  <si>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</si>
  <si>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</si>
  <si>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</si>
  <si>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</si>
  <si>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</si>
  <si>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</si>
  <si>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</si>
  <si>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</si>
  <si>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</si>
  <si>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</si>
  <si>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</si>
  <si>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</si>
  <si>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</si>
  <si>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</si>
  <si>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</si>
  <si>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</si>
  <si>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</si>
  <si>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</si>
  <si>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</si>
  <si>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</si>
  <si>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</si>
  <si>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</si>
  <si>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</si>
  <si>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</si>
  <si>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</si>
  <si>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</si>
  <si>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</si>
  <si>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</si>
  <si>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</si>
  <si>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</si>
  <si>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</si>
  <si>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</si>
  <si>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</si>
  <si>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</si>
  <si>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</si>
  <si>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</si>
  <si>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</si>
  <si>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</si>
  <si>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</si>
  <si>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</si>
  <si>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</si>
  <si>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</si>
  <si>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</si>
  <si>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</si>
  <si>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</si>
  <si>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</si>
  <si>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</si>
  <si>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</si>
  <si>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</si>
  <si>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</si>
  <si>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</si>
  <si>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</si>
  <si>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</si>
  <si>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</si>
  <si>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</si>
  <si>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</si>
  <si>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</si>
  <si>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</si>
  <si>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</si>
  <si>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</si>
  <si>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</si>
  <si>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</si>
  <si>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</si>
  <si>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</si>
  <si>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</si>
  <si>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</si>
  <si>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</si>
  <si>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</si>
  <si>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</si>
  <si>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</si>
  <si>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</si>
  <si>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</si>
  <si>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</si>
  <si>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</si>
  <si>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</si>
  <si>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</si>
  <si>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</si>
  <si>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</si>
  <si>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</si>
  <si>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</si>
  <si>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</si>
  <si>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</si>
  <si>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</si>
  <si>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</si>
  <si>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</si>
  <si>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</si>
  <si>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</si>
  <si>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</si>
  <si>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</si>
  <si>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</si>
  <si>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</si>
  <si>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</si>
  <si>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</si>
  <si>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</si>
  <si>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</si>
  <si>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</si>
  <si>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</si>
  <si>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</si>
  <si>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</si>
  <si>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</si>
  <si>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</si>
  <si>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</si>
  <si>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</si>
  <si>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</si>
  <si>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</si>
  <si>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</si>
  <si>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</si>
  <si>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</si>
  <si>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</si>
  <si>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</si>
  <si>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</si>
  <si>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</si>
  <si>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</si>
  <si>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</si>
  <si>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</si>
  <si>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</si>
  <si>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</si>
  <si>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</si>
  <si>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</si>
  <si>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</si>
  <si>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</si>
  <si>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</si>
  <si>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</si>
  <si>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</si>
  <si>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</si>
  <si>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</si>
  <si>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</si>
  <si>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</si>
  <si>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</si>
  <si>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</si>
  <si>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</si>
  <si>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</si>
  <si>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</si>
  <si>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</si>
  <si>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</si>
  <si>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</si>
  <si>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</si>
  <si>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</si>
  <si>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</si>
  <si>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</si>
  <si>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</si>
  <si>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</si>
  <si>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</si>
  <si>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</si>
  <si>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</si>
  <si>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</si>
  <si>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</si>
  <si>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</si>
  <si>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</si>
  <si>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</si>
  <si>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</si>
  <si>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</si>
  <si>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</si>
  <si>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</si>
  <si>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</si>
  <si>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</si>
  <si>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</si>
  <si>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</si>
  <si>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</si>
  <si>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</si>
  <si>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</si>
  <si>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</si>
  <si>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</si>
  <si>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</si>
  <si>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</si>
  <si>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</si>
  <si>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</si>
  <si>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</si>
  <si>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</si>
  <si>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</si>
  <si>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</si>
  <si>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</si>
  <si>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</si>
  <si>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</si>
  <si>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</si>
  <si>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</si>
  <si>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</si>
  <si>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</si>
  <si>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</si>
  <si>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</si>
  <si>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</si>
  <si>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</si>
  <si>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</si>
  <si>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</si>
  <si>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</si>
  <si>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</si>
  <si>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</si>
  <si>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</si>
  <si>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</si>
  <si>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</si>
  <si>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</si>
  <si>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</si>
  <si>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</si>
  <si>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</si>
  <si>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</si>
  <si>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</si>
  <si>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</si>
  <si>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</si>
  <si>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</si>
  <si>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</si>
  <si>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</si>
  <si>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</si>
  <si>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</si>
  <si>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</si>
  <si>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</si>
  <si>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</si>
  <si>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</si>
  <si>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</si>
  <si>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</si>
  <si>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</si>
  <si>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</si>
  <si>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</si>
  <si>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</si>
  <si>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</si>
  <si>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</si>
  <si>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</si>
  <si>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</si>
  <si>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</si>
  <si>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</si>
  <si>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</si>
  <si>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</si>
  <si>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</si>
  <si>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</si>
  <si>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</si>
  <si>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</si>
  <si>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</si>
  <si>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</si>
  <si>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</si>
  <si>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</si>
  <si>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</si>
  <si>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</si>
  <si>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</si>
  <si>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</si>
  <si>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</si>
  <si>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</si>
  <si>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</si>
  <si>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</si>
  <si>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</si>
  <si>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</si>
  <si>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</si>
  <si>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</si>
  <si>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</si>
  <si>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</si>
  <si>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</si>
  <si>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</si>
  <si>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</si>
  <si>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</si>
  <si>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</si>
  <si>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</si>
  <si>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</si>
  <si>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</si>
  <si>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</si>
  <si>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</si>
  <si>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</si>
  <si>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</si>
  <si>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</si>
  <si>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</si>
  <si>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</si>
  <si>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</si>
  <si>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</si>
  <si>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</si>
  <si>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</si>
  <si>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</si>
  <si>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</si>
  <si>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</si>
  <si>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</si>
  <si>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</si>
  <si>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</si>
  <si>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</si>
  <si>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</si>
  <si>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</si>
  <si>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</si>
  <si>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</si>
  <si>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</si>
  <si>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</si>
  <si>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</si>
  <si>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</si>
  <si>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</si>
  <si>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</si>
  <si>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</si>
  <si>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</si>
  <si>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</si>
  <si>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</si>
  <si>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</si>
  <si>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</si>
  <si>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</si>
  <si>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</si>
  <si>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</si>
  <si>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</si>
  <si>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</si>
  <si>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</si>
  <si>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</si>
  <si>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</si>
  <si>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</si>
  <si>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</si>
  <si>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</si>
  <si>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</si>
  <si>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</si>
  <si>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</si>
  <si>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</si>
  <si>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</si>
  <si>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</si>
  <si>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</si>
  <si>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</si>
  <si>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</si>
  <si>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</si>
  <si>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</si>
  <si>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</si>
  <si>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</si>
  <si>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</si>
  <si>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</si>
  <si>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</si>
  <si>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</si>
  <si>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</si>
  <si>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</si>
  <si>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</si>
  <si>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</si>
  <si>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</si>
  <si>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</si>
  <si>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</si>
  <si>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</si>
  <si>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</si>
  <si>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</si>
  <si>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</si>
  <si>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</si>
  <si>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</si>
  <si>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</si>
  <si>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</si>
  <si>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</si>
  <si>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</si>
  <si>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</si>
  <si>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</si>
  <si>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</si>
  <si>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</si>
  <si>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</si>
  <si>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</si>
  <si>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</si>
  <si>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</si>
  <si>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</si>
  <si>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</si>
  <si>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</si>
  <si>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</si>
  <si>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</si>
  <si>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</si>
  <si>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</si>
  <si>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</si>
  <si>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</si>
  <si>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</si>
  <si>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</si>
  <si>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</si>
  <si>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</si>
  <si>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</si>
  <si>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</si>
  <si>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</si>
  <si>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</si>
  <si>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</si>
  <si>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</si>
  <si>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</si>
  <si>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</si>
  <si>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</si>
  <si>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</si>
  <si>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</si>
  <si>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</si>
  <si>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</si>
  <si>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</si>
  <si>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</si>
  <si>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</si>
  <si>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</si>
  <si>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</si>
  <si>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</si>
  <si>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</si>
  <si>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</si>
  <si>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</si>
  <si>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</si>
  <si>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</si>
  <si>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</si>
  <si>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</si>
  <si>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</si>
  <si>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</si>
  <si>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</si>
  <si>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</si>
  <si>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</si>
  <si>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</si>
  <si>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</si>
  <si>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</si>
  <si>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</si>
  <si>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</si>
  <si>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</si>
  <si>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</si>
  <si>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</si>
  <si>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</si>
  <si>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</si>
  <si>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</si>
  <si>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</si>
  <si>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</si>
  <si>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</si>
  <si>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</si>
  <si>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</si>
  <si>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</si>
  <si>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</si>
  <si>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</si>
  <si>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</si>
  <si>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</si>
  <si>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</si>
  <si>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</si>
  <si>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</si>
  <si>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</si>
  <si>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</si>
  <si>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</si>
  <si>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</si>
  <si>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</si>
  <si>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</si>
  <si>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</si>
  <si>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</si>
  <si>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</si>
  <si>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</si>
  <si>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</si>
  <si>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</si>
  <si>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</si>
  <si>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</si>
  <si>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</si>
  <si>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</si>
  <si>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</si>
  <si>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</si>
  <si>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</si>
  <si>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</si>
  <si>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</si>
  <si>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</si>
  <si>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</si>
  <si>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</si>
  <si>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</si>
  <si>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</si>
  <si>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</si>
  <si>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</si>
  <si>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</si>
  <si>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</si>
  <si>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</si>
  <si>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</si>
  <si>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</si>
  <si>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</si>
  <si>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</si>
  <si>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</si>
  <si>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</si>
  <si>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</si>
  <si>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</si>
  <si>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</si>
  <si>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</si>
  <si>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</si>
  <si>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</si>
  <si>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</si>
  <si>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</si>
  <si>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</si>
  <si>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</si>
  <si>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</si>
  <si>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</si>
  <si>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</si>
  <si>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</si>
  <si>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</si>
  <si>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</si>
  <si>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</si>
  <si>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</si>
  <si>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</si>
  <si>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</si>
  <si>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</si>
  <si>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</si>
  <si>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</si>
  <si>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</si>
  <si>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</si>
  <si>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</si>
  <si>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</si>
  <si>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</si>
  <si>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</si>
  <si>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</si>
  <si>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</si>
  <si>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</si>
  <si>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</si>
  <si>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</si>
  <si>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</si>
  <si>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</si>
  <si>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</si>
  <si>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</si>
  <si>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</si>
  <si>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</si>
  <si>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</si>
  <si>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</si>
  <si>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</si>
  <si>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</si>
  <si>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</si>
  <si>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</si>
  <si>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</si>
  <si>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</si>
  <si>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</si>
  <si>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</si>
  <si>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</si>
  <si>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</si>
  <si>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</si>
  <si>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</si>
  <si>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</si>
  <si>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</si>
  <si>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</si>
  <si>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</si>
  <si>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</si>
  <si>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</si>
  <si>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</si>
  <si>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</si>
  <si>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</si>
  <si>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</si>
  <si>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</si>
  <si>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</si>
  <si>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</si>
  <si>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</si>
  <si>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</si>
  <si>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</si>
  <si>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</si>
  <si>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</si>
  <si>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</si>
  <si>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</si>
  <si>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</si>
  <si>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</si>
  <si>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</si>
  <si>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</si>
  <si>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</si>
  <si>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</si>
  <si>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</si>
  <si>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</si>
  <si>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</si>
  <si>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</si>
  <si>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</si>
  <si>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</si>
  <si>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</si>
  <si>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</si>
  <si>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</si>
  <si>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</si>
  <si>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</si>
  <si>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</si>
  <si>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</si>
  <si>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</si>
  <si>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</si>
  <si>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</si>
  <si>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</si>
  <si>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</si>
  <si>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</si>
  <si>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</si>
  <si>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</si>
  <si>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</si>
  <si>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</si>
  <si>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</si>
  <si>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</si>
  <si>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</si>
  <si>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</si>
  <si>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</si>
  <si>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</si>
  <si>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</si>
  <si>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</si>
  <si>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</si>
  <si>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</si>
  <si>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</si>
  <si>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</si>
  <si>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</si>
  <si>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</si>
  <si>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</si>
  <si>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</si>
  <si>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</si>
  <si>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</si>
  <si>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</si>
  <si>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</si>
  <si>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</si>
  <si>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</si>
  <si>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</si>
  <si>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</si>
  <si>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</si>
  <si>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</si>
  <si>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</si>
  <si>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</si>
  <si>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</si>
  <si>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</si>
  <si>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</si>
  <si>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</si>
  <si>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</si>
  <si>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</si>
  <si>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</si>
  <si>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</si>
  <si>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</si>
  <si>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</si>
  <si>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</si>
  <si>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</si>
  <si>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</si>
  <si>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</si>
  <si>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</si>
  <si>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</si>
  <si>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</si>
  <si>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</si>
  <si>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</si>
  <si>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</si>
  <si>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</si>
  <si>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</si>
  <si>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</si>
  <si>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</si>
  <si>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</si>
  <si>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</si>
  <si>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</si>
  <si>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</si>
  <si>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</si>
  <si>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</si>
  <si>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</si>
  <si>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</si>
  <si>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</si>
  <si>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</si>
  <si>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</si>
  <si>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</si>
  <si>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</si>
  <si>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</si>
  <si>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</si>
  <si>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</si>
  <si>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</si>
  <si>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</si>
  <si>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</si>
  <si>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</si>
  <si>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</si>
  <si>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</si>
  <si>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</si>
  <si>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</si>
  <si>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</si>
  <si>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</si>
  <si>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</si>
  <si>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</si>
  <si>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</si>
  <si>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</si>
  <si>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</si>
  <si>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</si>
  <si>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</si>
  <si>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</si>
  <si>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</si>
  <si>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</si>
  <si>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</si>
  <si>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</si>
  <si>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</si>
  <si>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</si>
  <si>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</si>
  <si>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</si>
  <si>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</si>
  <si>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</si>
  <si>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</si>
  <si>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</si>
  <si>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</si>
  <si>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</si>
  <si>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</si>
  <si>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</si>
  <si>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</si>
  <si>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</si>
  <si>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</si>
  <si>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</si>
  <si>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</si>
  <si>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</si>
  <si>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</si>
  <si>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</si>
  <si>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</si>
  <si>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</si>
  <si>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</si>
  <si>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</si>
  <si>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</si>
  <si>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</si>
  <si>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</si>
  <si>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</si>
  <si>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JAVNO ZDRAVSTVO KARLOVAČKE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</si>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</sst>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2893272.9299999997</v>
      </c>
      <c r="D2" s="7">
        <f>'PR-RAS'!E6</f>
        <v>3398297.67</v>
      </c>
      <c r="E2" s="7">
        <v>0</v>
      </c>
      <c r="F2" s="7">
        <v>0</v>
      </c>
      <c r="G2" s="8">
        <f t="shared" ref="G2:G274" si="0">(B2/1000)*(C2*1+D2*2)</f>
        <v>9689.868269999999</v>
      </c>
      <c r="H2" s="8">
        <f t="shared" ref="H2:H274" si="1">ABS(C2-ROUND(C2,0))+ABS(D2-ROUND(D2,0))</f>
        <v>0.40000000037252903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163584.91</v>
      </c>
      <c r="D45" s="2">
        <f>'PR-RAS'!E49</f>
        <v>420239.44</v>
      </c>
      <c r="E45" s="2">
        <v>0</v>
      </c>
      <c r="F45" s="2">
        <v>0</v>
      </c>
      <c r="G45" s="3">
        <f t="shared" si="0"/>
        <v>44178.806759999999</v>
      </c>
      <c r="H45" s="3">
        <f t="shared" si="1"/>
        <v>0.52999999999883585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85616.88</v>
      </c>
      <c r="D57" s="2">
        <f>'PR-RAS'!E61</f>
        <v>14118.59</v>
      </c>
      <c r="E57" s="2">
        <v>0</v>
      </c>
      <c r="F57" s="2">
        <v>0</v>
      </c>
      <c r="G57" s="3">
        <f t="shared" si="0"/>
        <v>6375.8273600000002</v>
      </c>
      <c r="H57" s="3">
        <f t="shared" si="1"/>
        <v>0.52999999999519787</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85616.88</v>
      </c>
      <c r="D58" s="2">
        <f>'PR-RAS'!E62</f>
        <v>14118.59</v>
      </c>
      <c r="E58" s="2">
        <v>0</v>
      </c>
      <c r="F58" s="2">
        <v>0</v>
      </c>
      <c r="G58" s="3">
        <f t="shared" si="0"/>
        <v>6489.6814199999999</v>
      </c>
      <c r="H58" s="3">
        <f t="shared" si="1"/>
        <v>0.52999999999519787</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77968.03</v>
      </c>
      <c r="D64" s="2">
        <f>'PR-RAS'!E68</f>
        <v>406120.85</v>
      </c>
      <c r="E64" s="2">
        <v>0</v>
      </c>
      <c r="F64" s="2">
        <v>0</v>
      </c>
      <c r="G64" s="3">
        <f t="shared" si="0"/>
        <v>56083.21299</v>
      </c>
      <c r="H64" s="3">
        <f t="shared" si="1"/>
        <v>0.18000000002211891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77968.03</v>
      </c>
      <c r="D65" s="2">
        <f>'PR-RAS'!E69</f>
        <v>406120.85</v>
      </c>
      <c r="E65" s="2">
        <v>0</v>
      </c>
      <c r="F65" s="2">
        <v>0</v>
      </c>
      <c r="G65" s="3">
        <f t="shared" si="0"/>
        <v>56973.422720000002</v>
      </c>
      <c r="H65" s="3">
        <f t="shared" si="1"/>
        <v>0.18000000002211891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109594.52</v>
      </c>
      <c r="D102" s="2">
        <f>'PR-RAS'!E106</f>
        <v>134669.81</v>
      </c>
      <c r="E102" s="2">
        <v>0</v>
      </c>
      <c r="F102" s="2">
        <v>0</v>
      </c>
      <c r="G102" s="3">
        <f t="shared" si="0"/>
        <v>38272.348140000002</v>
      </c>
      <c r="H102" s="3">
        <f t="shared" si="1"/>
        <v>0.66999999999825377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109594.52</v>
      </c>
      <c r="D108" s="2">
        <f>'PR-RAS'!E112</f>
        <v>134669.81</v>
      </c>
      <c r="E108" s="2">
        <v>0</v>
      </c>
      <c r="F108" s="2">
        <v>0</v>
      </c>
      <c r="G108" s="3">
        <f t="shared" si="0"/>
        <v>40545.952980000002</v>
      </c>
      <c r="H108" s="3">
        <f t="shared" si="1"/>
        <v>0.66999999999825377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109594.52</v>
      </c>
      <c r="D113" s="2">
        <f>'PR-RAS'!E117</f>
        <v>134669.81</v>
      </c>
      <c r="E113" s="2">
        <v>0</v>
      </c>
      <c r="F113" s="2">
        <v>0</v>
      </c>
      <c r="G113" s="3">
        <f t="shared" si="0"/>
        <v>42440.623680000004</v>
      </c>
      <c r="H113" s="3">
        <f t="shared" si="1"/>
        <v>0.66999999999825377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885237.73</v>
      </c>
      <c r="D121" s="2">
        <f>'PR-RAS'!E125</f>
        <v>863879.52</v>
      </c>
      <c r="E121" s="2">
        <v>0</v>
      </c>
      <c r="F121" s="2">
        <v>0</v>
      </c>
      <c r="G121" s="3">
        <f t="shared" si="0"/>
        <v>313559.61239999998</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885237.73</v>
      </c>
      <c r="D122" s="2">
        <f>'PR-RAS'!E126</f>
        <v>863879.52</v>
      </c>
      <c r="E122" s="2">
        <v>0</v>
      </c>
      <c r="F122" s="2">
        <v>0</v>
      </c>
      <c r="G122" s="3">
        <f t="shared" si="0"/>
        <v>316172.60917000001</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885237.73</v>
      </c>
      <c r="D124" s="2">
        <f>'PR-RAS'!E128</f>
        <v>863879.52</v>
      </c>
      <c r="E124" s="2">
        <v>0</v>
      </c>
      <c r="F124" s="2">
        <v>0</v>
      </c>
      <c r="G124" s="3">
        <f t="shared" si="0"/>
        <v>321398.60271000001</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1696798.66</v>
      </c>
      <c r="D130" s="2">
        <f>'PR-RAS'!E134</f>
        <v>1968725</v>
      </c>
      <c r="E130" s="2">
        <v>0</v>
      </c>
      <c r="F130" s="2">
        <v>0</v>
      </c>
      <c r="G130" s="3">
        <f t="shared" si="0"/>
        <v>726818.07714000007</v>
      </c>
      <c r="H130" s="3">
        <f t="shared" si="1"/>
        <v>0.34000000008381903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44519.72</v>
      </c>
      <c r="D131" s="2">
        <f>'PR-RAS'!E135</f>
        <v>54086.19</v>
      </c>
      <c r="E131" s="2">
        <v>0</v>
      </c>
      <c r="F131" s="2">
        <v>0</v>
      </c>
      <c r="G131" s="3">
        <f t="shared" si="0"/>
        <v>19849.973000000002</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44519.72</v>
      </c>
      <c r="D132" s="2">
        <f>'PR-RAS'!E136</f>
        <v>31474.29</v>
      </c>
      <c r="E132" s="2">
        <v>0</v>
      </c>
      <c r="F132" s="2">
        <v>0</v>
      </c>
      <c r="G132" s="3">
        <f t="shared" si="0"/>
        <v>14078.347300000001</v>
      </c>
      <c r="H132" s="3">
        <f t="shared" si="1"/>
        <v>0.56999999999970896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22611.9</v>
      </c>
      <c r="E133" s="2">
        <v>0</v>
      </c>
      <c r="F133" s="2">
        <v>0</v>
      </c>
      <c r="G133" s="3">
        <f t="shared" si="0"/>
        <v>5969.5416000000005</v>
      </c>
      <c r="H133" s="3">
        <f t="shared" si="1"/>
        <v>9.9999999998544808E-2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1652278.94</v>
      </c>
      <c r="D135" s="2">
        <f>'PR-RAS'!E139</f>
        <v>1914638.81</v>
      </c>
      <c r="E135" s="2">
        <v>0</v>
      </c>
      <c r="F135" s="2">
        <v>0</v>
      </c>
      <c r="G135" s="3">
        <f t="shared" si="0"/>
        <v>734528.5790400001</v>
      </c>
      <c r="H135" s="3">
        <f t="shared" si="1"/>
        <v>0.25</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38057.11</v>
      </c>
      <c r="D136" s="2">
        <f>'PR-RAS'!E140</f>
        <v>10783.9</v>
      </c>
      <c r="E136" s="2">
        <v>0</v>
      </c>
      <c r="F136" s="2">
        <v>0</v>
      </c>
      <c r="G136" s="3">
        <f t="shared" si="0"/>
        <v>8049.3628500000013</v>
      </c>
      <c r="H136" s="3">
        <f t="shared" si="1"/>
        <v>0.21000000000094587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38057.11</v>
      </c>
      <c r="D147" s="2">
        <f>'PR-RAS'!E151</f>
        <v>10783.9</v>
      </c>
      <c r="E147" s="2">
        <v>0</v>
      </c>
      <c r="F147" s="2">
        <v>0</v>
      </c>
      <c r="G147" s="3">
        <f t="shared" si="0"/>
        <v>8705.2368599999991</v>
      </c>
      <c r="H147" s="3">
        <f t="shared" si="1"/>
        <v>0.21000000000094587</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3260797.7399999998</v>
      </c>
      <c r="D148" s="2">
        <f>'PR-RAS'!E152</f>
        <v>3726714.61</v>
      </c>
      <c r="E148" s="2">
        <v>0</v>
      </c>
      <c r="F148" s="2">
        <v>0</v>
      </c>
      <c r="G148" s="3">
        <f t="shared" si="0"/>
        <v>1574991.3631199999</v>
      </c>
      <c r="H148" s="3">
        <f t="shared" si="1"/>
        <v>0.65000000037252903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2516619.35</v>
      </c>
      <c r="D149" s="2">
        <f>'PR-RAS'!E153</f>
        <v>2613277.37</v>
      </c>
      <c r="E149" s="2">
        <v>0</v>
      </c>
      <c r="F149" s="2">
        <v>0</v>
      </c>
      <c r="G149" s="3">
        <f t="shared" si="0"/>
        <v>1145989.76532</v>
      </c>
      <c r="H149" s="3">
        <f t="shared" si="1"/>
        <v>0.72000000020489097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2082157.59</v>
      </c>
      <c r="D150" s="2">
        <f>'PR-RAS'!E154</f>
        <v>2160851.33</v>
      </c>
      <c r="E150" s="2">
        <v>0</v>
      </c>
      <c r="F150" s="2">
        <v>0</v>
      </c>
      <c r="G150" s="3">
        <f t="shared" si="0"/>
        <v>954175.17724999995</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2082157.59</v>
      </c>
      <c r="D151" s="2">
        <f>'PR-RAS'!E155</f>
        <v>2160851.33</v>
      </c>
      <c r="E151" s="2">
        <v>0</v>
      </c>
      <c r="F151" s="2">
        <v>0</v>
      </c>
      <c r="G151" s="3">
        <f t="shared" si="0"/>
        <v>960579.03749999998</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121832.07</v>
      </c>
      <c r="D155" s="2">
        <f>'PR-RAS'!E159</f>
        <v>119575.05</v>
      </c>
      <c r="E155" s="2">
        <v>0</v>
      </c>
      <c r="F155" s="2">
        <v>0</v>
      </c>
      <c r="G155" s="3">
        <f t="shared" si="0"/>
        <v>55591.254180000004</v>
      </c>
      <c r="H155" s="3">
        <f t="shared" si="1"/>
        <v>0.1200000000098953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312629.69</v>
      </c>
      <c r="D156" s="2">
        <f>'PR-RAS'!E160</f>
        <v>332850.99</v>
      </c>
      <c r="E156" s="2">
        <v>0</v>
      </c>
      <c r="F156" s="2">
        <v>0</v>
      </c>
      <c r="G156" s="3">
        <f t="shared" si="0"/>
        <v>151641.40884999998</v>
      </c>
      <c r="H156" s="3">
        <f t="shared" si="1"/>
        <v>0.32000000000698492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312629.69</v>
      </c>
      <c r="D158" s="2">
        <f>'PR-RAS'!E162</f>
        <v>332850.99</v>
      </c>
      <c r="E158" s="2">
        <v>0</v>
      </c>
      <c r="F158" s="2">
        <v>0</v>
      </c>
      <c r="G158" s="3">
        <f t="shared" si="0"/>
        <v>153598.07218999998</v>
      </c>
      <c r="H158" s="3">
        <f t="shared" si="1"/>
        <v>0.32000000000698492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741583.09</v>
      </c>
      <c r="D160" s="2">
        <f>'PR-RAS'!E164</f>
        <v>1110669.3999999999</v>
      </c>
      <c r="E160" s="2">
        <v>0</v>
      </c>
      <c r="F160" s="2">
        <v>0</v>
      </c>
      <c r="G160" s="3">
        <f t="shared" si="0"/>
        <v>471104.58050999994</v>
      </c>
      <c r="H160" s="3">
        <f t="shared" si="1"/>
        <v>0.48999999987427145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68456.759999999995</v>
      </c>
      <c r="D161" s="2">
        <f>'PR-RAS'!E165</f>
        <v>65643.09</v>
      </c>
      <c r="E161" s="2">
        <v>0</v>
      </c>
      <c r="F161" s="2">
        <v>0</v>
      </c>
      <c r="G161" s="3">
        <f t="shared" si="0"/>
        <v>31958.8704</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4683.78</v>
      </c>
      <c r="D162" s="2">
        <f>'PR-RAS'!E166</f>
        <v>4462.96</v>
      </c>
      <c r="E162" s="2">
        <v>0</v>
      </c>
      <c r="F162" s="2">
        <v>0</v>
      </c>
      <c r="G162" s="3">
        <f t="shared" si="0"/>
        <v>2191.1617000000001</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54401.78</v>
      </c>
      <c r="D163" s="2">
        <f>'PR-RAS'!E167</f>
        <v>52316.59</v>
      </c>
      <c r="E163" s="2">
        <v>0</v>
      </c>
      <c r="F163" s="2">
        <v>0</v>
      </c>
      <c r="G163" s="3">
        <f t="shared" si="0"/>
        <v>25763.663519999998</v>
      </c>
      <c r="H163" s="3">
        <f t="shared" si="1"/>
        <v>0.63000000000465661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9371.2000000000007</v>
      </c>
      <c r="D164" s="2">
        <f>'PR-RAS'!E168</f>
        <v>8863.5400000000009</v>
      </c>
      <c r="E164" s="2">
        <v>0</v>
      </c>
      <c r="F164" s="2">
        <v>0</v>
      </c>
      <c r="G164" s="3">
        <f t="shared" si="0"/>
        <v>4417.0196400000004</v>
      </c>
      <c r="H164" s="3">
        <f t="shared" si="1"/>
        <v>0.65999999999985448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329333.01</v>
      </c>
      <c r="D166" s="2">
        <f>'PR-RAS'!E170</f>
        <v>348702.92</v>
      </c>
      <c r="E166" s="2">
        <v>0</v>
      </c>
      <c r="F166" s="2">
        <v>0</v>
      </c>
      <c r="G166" s="3">
        <f t="shared" si="0"/>
        <v>169411.91025000002</v>
      </c>
      <c r="H166" s="3">
        <f t="shared" si="1"/>
        <v>9.0000000025611371E-2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24949.26</v>
      </c>
      <c r="D167" s="2">
        <f>'PR-RAS'!E171</f>
        <v>24993.45</v>
      </c>
      <c r="E167" s="2">
        <v>0</v>
      </c>
      <c r="F167" s="2">
        <v>0</v>
      </c>
      <c r="G167" s="3">
        <f t="shared" si="0"/>
        <v>12439.40256</v>
      </c>
      <c r="H167" s="3">
        <f t="shared" si="1"/>
        <v>0.70999999999912689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255259.82</v>
      </c>
      <c r="D168" s="2">
        <f>'PR-RAS'!E172</f>
        <v>257629.4</v>
      </c>
      <c r="E168" s="2">
        <v>0</v>
      </c>
      <c r="F168" s="2">
        <v>0</v>
      </c>
      <c r="G168" s="3">
        <f t="shared" si="0"/>
        <v>128676.60954</v>
      </c>
      <c r="H168" s="3">
        <f t="shared" si="1"/>
        <v>0.57999999998719431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42918.26</v>
      </c>
      <c r="D169" s="2">
        <f>'PR-RAS'!E173</f>
        <v>51216.26</v>
      </c>
      <c r="E169" s="2">
        <v>0</v>
      </c>
      <c r="F169" s="2">
        <v>0</v>
      </c>
      <c r="G169" s="3">
        <f t="shared" si="0"/>
        <v>24418.931040000003</v>
      </c>
      <c r="H169" s="3">
        <f t="shared" si="1"/>
        <v>0.52000000000407454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798</v>
      </c>
      <c r="E170" s="2">
        <v>0</v>
      </c>
      <c r="F170" s="2">
        <v>0</v>
      </c>
      <c r="G170" s="3">
        <f t="shared" si="0"/>
        <v>269.72400000000005</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4342.8599999999997</v>
      </c>
      <c r="D171" s="2">
        <f>'PR-RAS'!E175</f>
        <v>11058.02</v>
      </c>
      <c r="E171" s="2">
        <v>0</v>
      </c>
      <c r="F171" s="2">
        <v>0</v>
      </c>
      <c r="G171" s="3">
        <f t="shared" si="0"/>
        <v>4498.0130000000008</v>
      </c>
      <c r="H171" s="3">
        <f t="shared" si="1"/>
        <v>0.16000000000076398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1862.81</v>
      </c>
      <c r="D173" s="2">
        <f>'PR-RAS'!E177</f>
        <v>3007.79</v>
      </c>
      <c r="E173" s="2">
        <v>0</v>
      </c>
      <c r="F173" s="2">
        <v>0</v>
      </c>
      <c r="G173" s="3">
        <f t="shared" si="0"/>
        <v>1355.0830799999999</v>
      </c>
      <c r="H173" s="3">
        <f t="shared" si="1"/>
        <v>0.40000000000009095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299899.71999999997</v>
      </c>
      <c r="D174" s="2">
        <f>'PR-RAS'!E178</f>
        <v>326961.43999999994</v>
      </c>
      <c r="E174" s="2">
        <v>0</v>
      </c>
      <c r="F174" s="2">
        <v>0</v>
      </c>
      <c r="G174" s="3">
        <f t="shared" si="0"/>
        <v>165011.30979999996</v>
      </c>
      <c r="H174" s="3">
        <f t="shared" si="1"/>
        <v>0.71999999997206032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19406.32</v>
      </c>
      <c r="D175" s="2">
        <f>'PR-RAS'!E179</f>
        <v>22713.93</v>
      </c>
      <c r="E175" s="2">
        <v>0</v>
      </c>
      <c r="F175" s="2">
        <v>0</v>
      </c>
      <c r="G175" s="3">
        <f t="shared" si="0"/>
        <v>11281.14732</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50118.74</v>
      </c>
      <c r="D176" s="2">
        <f>'PR-RAS'!E180</f>
        <v>39981.620000000003</v>
      </c>
      <c r="E176" s="2">
        <v>0</v>
      </c>
      <c r="F176" s="2">
        <v>0</v>
      </c>
      <c r="G176" s="3">
        <f t="shared" si="0"/>
        <v>22764.3465</v>
      </c>
      <c r="H176" s="3">
        <f t="shared" si="1"/>
        <v>0.63999999999941792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3861.11</v>
      </c>
      <c r="D177" s="2">
        <f>'PR-RAS'!E181</f>
        <v>8919.41</v>
      </c>
      <c r="E177" s="2">
        <v>0</v>
      </c>
      <c r="F177" s="2">
        <v>0</v>
      </c>
      <c r="G177" s="3">
        <f t="shared" si="0"/>
        <v>3819.18768</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26653.9</v>
      </c>
      <c r="D178" s="2">
        <f>'PR-RAS'!E182</f>
        <v>26062.7</v>
      </c>
      <c r="E178" s="2">
        <v>0</v>
      </c>
      <c r="F178" s="2">
        <v>0</v>
      </c>
      <c r="G178" s="3">
        <f t="shared" si="0"/>
        <v>13943.936099999999</v>
      </c>
      <c r="H178" s="3">
        <f t="shared" si="1"/>
        <v>0.39999999999781721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55.22</v>
      </c>
      <c r="D179" s="2">
        <f>'PR-RAS'!E183</f>
        <v>398.68</v>
      </c>
      <c r="E179" s="2">
        <v>0</v>
      </c>
      <c r="F179" s="2">
        <v>0</v>
      </c>
      <c r="G179" s="3">
        <f t="shared" si="0"/>
        <v>151.75924000000001</v>
      </c>
      <c r="H179" s="3">
        <f t="shared" si="1"/>
        <v>0.53999999999999204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83077.33</v>
      </c>
      <c r="D180" s="2">
        <f>'PR-RAS'!E184</f>
        <v>126748.77</v>
      </c>
      <c r="E180" s="2">
        <v>0</v>
      </c>
      <c r="F180" s="2">
        <v>0</v>
      </c>
      <c r="G180" s="3">
        <f t="shared" si="0"/>
        <v>60246.901729999998</v>
      </c>
      <c r="H180" s="3">
        <f t="shared" si="1"/>
        <v>0.55999999999767169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43389.68</v>
      </c>
      <c r="D181" s="2">
        <f>'PR-RAS'!E185</f>
        <v>41819.599999999999</v>
      </c>
      <c r="E181" s="2">
        <v>0</v>
      </c>
      <c r="F181" s="2">
        <v>0</v>
      </c>
      <c r="G181" s="3">
        <f t="shared" si="0"/>
        <v>22865.198400000001</v>
      </c>
      <c r="H181" s="3">
        <f t="shared" si="1"/>
        <v>0.72000000000116415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31444.21</v>
      </c>
      <c r="D182" s="2">
        <f>'PR-RAS'!E186</f>
        <v>33675.85</v>
      </c>
      <c r="E182" s="2">
        <v>0</v>
      </c>
      <c r="F182" s="2">
        <v>0</v>
      </c>
      <c r="G182" s="3">
        <f t="shared" si="0"/>
        <v>17882.059710000001</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41893.21</v>
      </c>
      <c r="D183" s="2">
        <f>'PR-RAS'!E187</f>
        <v>26640.880000000001</v>
      </c>
      <c r="E183" s="2">
        <v>0</v>
      </c>
      <c r="F183" s="2">
        <v>0</v>
      </c>
      <c r="G183" s="3">
        <f t="shared" si="0"/>
        <v>17321.844539999998</v>
      </c>
      <c r="H183" s="3">
        <f t="shared" si="1"/>
        <v>0.32999999999810825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320557.45</v>
      </c>
      <c r="E185" s="2">
        <v>0</v>
      </c>
      <c r="F185" s="2">
        <v>0</v>
      </c>
      <c r="G185" s="3">
        <f t="shared" ref="G185:G189" si="6">(B185/1000)*(C185*1+D185*2)</f>
        <v>117965.1416</v>
      </c>
      <c r="H185" s="3">
        <f t="shared" ref="H185:H189" si="7">ABS(C185-ROUND(C185,0))+ABS(D185-ROUND(D185,0))</f>
        <v>0.45000000001164153</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320557.45</v>
      </c>
      <c r="E186" s="2">
        <v>0</v>
      </c>
      <c r="F186" s="2">
        <v>0</v>
      </c>
      <c r="G186" s="3">
        <f t="shared" si="6"/>
        <v>118606.2565</v>
      </c>
      <c r="H186" s="3">
        <f t="shared" si="7"/>
        <v>0.45000000001164153</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43893.599999999999</v>
      </c>
      <c r="D190" s="2">
        <f>'PR-RAS'!E194</f>
        <v>48804.5</v>
      </c>
      <c r="E190" s="2">
        <v>0</v>
      </c>
      <c r="F190" s="2">
        <v>0</v>
      </c>
      <c r="G190" s="3">
        <f t="shared" si="0"/>
        <v>26743.991400000003</v>
      </c>
      <c r="H190" s="3">
        <f t="shared" si="1"/>
        <v>0.90000000000145519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11562.84</v>
      </c>
      <c r="D191" s="2">
        <f>'PR-RAS'!E195</f>
        <v>11729.18</v>
      </c>
      <c r="E191" s="2">
        <v>0</v>
      </c>
      <c r="F191" s="2">
        <v>0</v>
      </c>
      <c r="G191" s="3">
        <f t="shared" si="0"/>
        <v>6654.0279999999993</v>
      </c>
      <c r="H191" s="3">
        <f t="shared" si="1"/>
        <v>0.34000000000014552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8072.58</v>
      </c>
      <c r="D192" s="2">
        <f>'PR-RAS'!E196</f>
        <v>6320.05</v>
      </c>
      <c r="E192" s="2">
        <v>0</v>
      </c>
      <c r="F192" s="2">
        <v>0</v>
      </c>
      <c r="G192" s="3">
        <f t="shared" si="0"/>
        <v>3956.1218800000001</v>
      </c>
      <c r="H192" s="3">
        <f t="shared" si="1"/>
        <v>0.47000000000025466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4836.76</v>
      </c>
      <c r="D193" s="2">
        <f>'PR-RAS'!E197</f>
        <v>5101.92</v>
      </c>
      <c r="E193" s="2">
        <v>0</v>
      </c>
      <c r="F193" s="2">
        <v>0</v>
      </c>
      <c r="G193" s="3">
        <f t="shared" si="0"/>
        <v>2887.7952</v>
      </c>
      <c r="H193" s="3">
        <f t="shared" si="1"/>
        <v>0.31999999999970896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2601.7199999999998</v>
      </c>
      <c r="D194" s="2">
        <f>'PR-RAS'!E198</f>
        <v>2484.1799999999998</v>
      </c>
      <c r="E194" s="2">
        <v>0</v>
      </c>
      <c r="F194" s="2">
        <v>0</v>
      </c>
      <c r="G194" s="3">
        <f t="shared" si="0"/>
        <v>1461.0254400000001</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6550.57</v>
      </c>
      <c r="D195" s="2">
        <f>'PR-RAS'!E199</f>
        <v>9960.5</v>
      </c>
      <c r="E195" s="2">
        <v>0</v>
      </c>
      <c r="F195" s="2">
        <v>0</v>
      </c>
      <c r="G195" s="3">
        <f t="shared" si="0"/>
        <v>5135.4845800000003</v>
      </c>
      <c r="H195" s="3">
        <f t="shared" si="1"/>
        <v>0.93000000000029104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10269.129999999999</v>
      </c>
      <c r="D197" s="2">
        <f>'PR-RAS'!E201</f>
        <v>13208.67</v>
      </c>
      <c r="E197" s="2">
        <v>0</v>
      </c>
      <c r="F197" s="2">
        <v>0</v>
      </c>
      <c r="G197" s="3">
        <f t="shared" si="0"/>
        <v>7190.5481200000004</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2595.2999999999997</v>
      </c>
      <c r="D198" s="2">
        <f>'PR-RAS'!E202</f>
        <v>2767.84</v>
      </c>
      <c r="E198" s="2">
        <v>0</v>
      </c>
      <c r="F198" s="2">
        <v>0</v>
      </c>
      <c r="G198" s="3">
        <f t="shared" si="0"/>
        <v>1601.80306</v>
      </c>
      <c r="H198" s="3">
        <f t="shared" si="1"/>
        <v>0.45999999999958163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2595.2999999999997</v>
      </c>
      <c r="D212" s="2">
        <f>'PR-RAS'!E216</f>
        <v>2767.84</v>
      </c>
      <c r="E212" s="2">
        <v>0</v>
      </c>
      <c r="F212" s="2">
        <v>0</v>
      </c>
      <c r="G212" s="3">
        <f t="shared" si="0"/>
        <v>1715.6367799999998</v>
      </c>
      <c r="H212" s="3">
        <f t="shared" si="1"/>
        <v>0.45999999999958163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2588.9699999999998</v>
      </c>
      <c r="D213" s="2">
        <f>'PR-RAS'!E217</f>
        <v>2765.88</v>
      </c>
      <c r="E213" s="2">
        <v>0</v>
      </c>
      <c r="F213" s="2">
        <v>0</v>
      </c>
      <c r="G213" s="3">
        <f t="shared" si="0"/>
        <v>1721.59476</v>
      </c>
      <c r="H213" s="3">
        <f t="shared" si="1"/>
        <v>0.15000000000009095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6.33</v>
      </c>
      <c r="D215" s="2">
        <f>'PR-RAS'!E219</f>
        <v>1.96</v>
      </c>
      <c r="E215" s="2">
        <v>0</v>
      </c>
      <c r="F215" s="2">
        <v>0</v>
      </c>
      <c r="G215" s="3">
        <f t="shared" si="0"/>
        <v>2.1934999999999998</v>
      </c>
      <c r="H215" s="3">
        <f t="shared" si="1"/>
        <v>0.37000000000000011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3260797.7399999998</v>
      </c>
      <c r="D295" s="2">
        <f>'PR-RAS'!E299</f>
        <v>3726714.61</v>
      </c>
      <c r="E295" s="2">
        <v>0</v>
      </c>
      <c r="F295" s="2">
        <v>0</v>
      </c>
      <c r="G295" s="3">
        <f t="shared" si="12"/>
        <v>3149982.7262399998</v>
      </c>
      <c r="H295" s="3">
        <f t="shared" si="13"/>
        <v>0.65000000037252903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367524.81000000006</v>
      </c>
      <c r="D297" s="2">
        <f>'PR-RAS'!E301</f>
        <v>328416.93999999994</v>
      </c>
      <c r="E297" s="2">
        <v>0</v>
      </c>
      <c r="F297" s="2">
        <v>0</v>
      </c>
      <c r="G297" s="3">
        <f t="shared" si="12"/>
        <v>303210.17223999999</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1371589.53</v>
      </c>
      <c r="D298" s="2">
        <f>'PR-RAS'!E302</f>
        <v>873709.62</v>
      </c>
      <c r="E298" s="2">
        <v>0</v>
      </c>
      <c r="F298" s="2">
        <v>0</v>
      </c>
      <c r="G298" s="3">
        <f t="shared" si="12"/>
        <v>926345.60468999995</v>
      </c>
      <c r="H298" s="3">
        <f t="shared" si="13"/>
        <v>0.84999999997671694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322806.24</v>
      </c>
      <c r="D300" s="2">
        <f>'PR-RAS'!E304</f>
        <v>41933.32</v>
      </c>
      <c r="E300" s="2">
        <v>0</v>
      </c>
      <c r="F300" s="2">
        <v>0</v>
      </c>
      <c r="G300" s="3">
        <f t="shared" si="12"/>
        <v>121595.19112</v>
      </c>
      <c r="H300" s="3">
        <f t="shared" si="13"/>
        <v>0.55999999999039574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322806.24</v>
      </c>
      <c r="D301" s="2">
        <f>'PR-RAS'!E305</f>
        <v>41933.32</v>
      </c>
      <c r="E301" s="2">
        <v>0</v>
      </c>
      <c r="F301" s="2">
        <v>0</v>
      </c>
      <c r="G301" s="3">
        <f t="shared" si="12"/>
        <v>122001.864</v>
      </c>
      <c r="H301" s="3">
        <f t="shared" si="13"/>
        <v>0.55999999999039574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51800</v>
      </c>
      <c r="E303" s="2">
        <v>0</v>
      </c>
      <c r="F303" s="2">
        <v>0</v>
      </c>
      <c r="G303" s="3">
        <f t="shared" si="12"/>
        <v>31287.200000000001</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51800</v>
      </c>
      <c r="E316" s="2">
        <v>0</v>
      </c>
      <c r="F316" s="2">
        <v>0</v>
      </c>
      <c r="G316" s="3">
        <f t="shared" si="12"/>
        <v>32634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49050</v>
      </c>
      <c r="E317" s="2">
        <v>0</v>
      </c>
      <c r="F317" s="2">
        <v>0</v>
      </c>
      <c r="G317" s="3">
        <f t="shared" si="12"/>
        <v>30999.599999999999</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49050</v>
      </c>
      <c r="E318" s="2">
        <v>0</v>
      </c>
      <c r="F318" s="2">
        <v>0</v>
      </c>
      <c r="G318" s="3">
        <f t="shared" si="12"/>
        <v>31097.7</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2750</v>
      </c>
      <c r="E331" s="2">
        <v>0</v>
      </c>
      <c r="F331" s="2">
        <v>0</v>
      </c>
      <c r="G331" s="3">
        <f t="shared" si="12"/>
        <v>1815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2750</v>
      </c>
      <c r="E332" s="2">
        <v>0</v>
      </c>
      <c r="F332" s="2">
        <v>0</v>
      </c>
      <c r="G332" s="3">
        <f t="shared" si="12"/>
        <v>1820.5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130355.1</v>
      </c>
      <c r="D355" s="2">
        <f>'PR-RAS'!E360</f>
        <v>45761.14</v>
      </c>
      <c r="E355" s="2">
        <v>0</v>
      </c>
      <c r="F355" s="2">
        <v>0</v>
      </c>
      <c r="G355" s="3">
        <f t="shared" si="12"/>
        <v>78544.592519999991</v>
      </c>
      <c r="H355" s="3">
        <f t="shared" si="13"/>
        <v>0.24000000000523869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53333.41</v>
      </c>
      <c r="D368" s="2">
        <f>'PR-RAS'!E373</f>
        <v>45761.14</v>
      </c>
      <c r="E368" s="2">
        <v>0</v>
      </c>
      <c r="F368" s="2">
        <v>0</v>
      </c>
      <c r="G368" s="3">
        <f t="shared" si="12"/>
        <v>53162.038229999998</v>
      </c>
      <c r="H368" s="3">
        <f t="shared" si="13"/>
        <v>0.55000000000291038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26181.41</v>
      </c>
      <c r="D374" s="2">
        <f>'PR-RAS'!E379</f>
        <v>45761.14</v>
      </c>
      <c r="E374" s="2">
        <v>0</v>
      </c>
      <c r="F374" s="2">
        <v>0</v>
      </c>
      <c r="G374" s="3">
        <f t="shared" si="12"/>
        <v>43903.476370000004</v>
      </c>
      <c r="H374" s="3">
        <f t="shared" si="13"/>
        <v>0.5499999999992724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3011.79</v>
      </c>
      <c r="D375" s="2">
        <f>'PR-RAS'!E380</f>
        <v>3363.6</v>
      </c>
      <c r="E375" s="2">
        <v>0</v>
      </c>
      <c r="F375" s="2">
        <v>0</v>
      </c>
      <c r="G375" s="3">
        <f t="shared" si="12"/>
        <v>3642.3822599999999</v>
      </c>
      <c r="H375" s="3">
        <f t="shared" si="13"/>
        <v>0.61000000000012733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420</v>
      </c>
      <c r="D377" s="2">
        <f>'PR-RAS'!E382</f>
        <v>5961</v>
      </c>
      <c r="E377" s="2">
        <v>0</v>
      </c>
      <c r="F377" s="2">
        <v>0</v>
      </c>
      <c r="G377" s="3">
        <f t="shared" si="12"/>
        <v>4640.5919999999996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34774.980000000003</v>
      </c>
      <c r="E378" s="2">
        <v>0</v>
      </c>
      <c r="F378" s="2">
        <v>0</v>
      </c>
      <c r="G378" s="3">
        <f t="shared" si="12"/>
        <v>26220.334920000001</v>
      </c>
      <c r="H378" s="3">
        <f t="shared" si="13"/>
        <v>1.9999999996798579E-2</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3567.12</v>
      </c>
      <c r="D379" s="2">
        <f>'PR-RAS'!E384</f>
        <v>1661.56</v>
      </c>
      <c r="E379" s="2">
        <v>0</v>
      </c>
      <c r="F379" s="2">
        <v>0</v>
      </c>
      <c r="G379" s="3">
        <f t="shared" si="12"/>
        <v>2604.5107199999998</v>
      </c>
      <c r="H379" s="3">
        <f t="shared" si="13"/>
        <v>0.55999999999994543</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19182.5</v>
      </c>
      <c r="D381" s="2">
        <f>'PR-RAS'!E386</f>
        <v>0</v>
      </c>
      <c r="E381" s="2">
        <v>0</v>
      </c>
      <c r="F381" s="2">
        <v>0</v>
      </c>
      <c r="G381" s="3">
        <f t="shared" si="12"/>
        <v>7289.35</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27152</v>
      </c>
      <c r="D383" s="2">
        <f>'PR-RAS'!E388</f>
        <v>0</v>
      </c>
      <c r="E383" s="2">
        <v>0</v>
      </c>
      <c r="F383" s="2">
        <v>0</v>
      </c>
      <c r="G383" s="3">
        <f t="shared" si="12"/>
        <v>10372.064</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27152</v>
      </c>
      <c r="D384" s="2">
        <f>'PR-RAS'!E389</f>
        <v>0</v>
      </c>
      <c r="E384" s="2">
        <v>0</v>
      </c>
      <c r="F384" s="2">
        <v>0</v>
      </c>
      <c r="G384" s="3">
        <f t="shared" si="12"/>
        <v>10399.216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77021.69</v>
      </c>
      <c r="D407" s="2">
        <f>'PR-RAS'!E412</f>
        <v>0</v>
      </c>
      <c r="E407" s="2">
        <v>0</v>
      </c>
      <c r="F407" s="2">
        <v>0</v>
      </c>
      <c r="G407" s="3">
        <f t="shared" si="12"/>
        <v>31270.806140000004</v>
      </c>
      <c r="H407" s="3">
        <f t="shared" si="13"/>
        <v>0.30999999999767169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77021.69</v>
      </c>
      <c r="D408" s="2">
        <f>'PR-RAS'!E413</f>
        <v>0</v>
      </c>
      <c r="E408" s="2">
        <v>0</v>
      </c>
      <c r="F408" s="2">
        <v>0</v>
      </c>
      <c r="G408" s="3">
        <f t="shared" si="12"/>
        <v>31347.827829999998</v>
      </c>
      <c r="H408" s="3">
        <f t="shared" si="13"/>
        <v>0.30999999999767169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6038.8600000000006</v>
      </c>
      <c r="E412" s="2">
        <v>0</v>
      </c>
      <c r="F412" s="2">
        <v>0</v>
      </c>
      <c r="G412" s="3">
        <f t="shared" si="12"/>
        <v>4963.9429200000004</v>
      </c>
      <c r="H412" s="3">
        <f t="shared" si="13"/>
        <v>0.13999999999941792</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130355.1</v>
      </c>
      <c r="D413" s="2">
        <f>'PR-RAS'!E418</f>
        <v>0</v>
      </c>
      <c r="E413" s="2">
        <v>0</v>
      </c>
      <c r="F413" s="2">
        <v>0</v>
      </c>
      <c r="G413" s="3">
        <f t="shared" si="12"/>
        <v>53706.301200000002</v>
      </c>
      <c r="H413" s="3">
        <f t="shared" si="13"/>
        <v>0.10000000000582077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2893272.9299999997</v>
      </c>
      <c r="D417" s="2">
        <f>'PR-RAS'!E422</f>
        <v>3450097.67</v>
      </c>
      <c r="E417" s="2">
        <v>0</v>
      </c>
      <c r="F417" s="2">
        <v>0</v>
      </c>
      <c r="G417" s="3">
        <f t="shared" si="12"/>
        <v>4074082.8003199995</v>
      </c>
      <c r="H417" s="3">
        <f t="shared" si="13"/>
        <v>0.40000000037252903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3391152.84</v>
      </c>
      <c r="D418" s="2">
        <f>'PR-RAS'!E423</f>
        <v>3772475.75</v>
      </c>
      <c r="E418" s="2">
        <v>0</v>
      </c>
      <c r="F418" s="2">
        <v>0</v>
      </c>
      <c r="G418" s="3">
        <f t="shared" si="12"/>
        <v>4560355.50978</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497879.91000000015</v>
      </c>
      <c r="D420" s="2">
        <f>'PR-RAS'!E425</f>
        <v>322378.08000000007</v>
      </c>
      <c r="E420" s="2">
        <v>0</v>
      </c>
      <c r="F420" s="2">
        <v>0</v>
      </c>
      <c r="G420" s="3">
        <f t="shared" si="12"/>
        <v>478764.5133300001</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1371589.53</v>
      </c>
      <c r="D421" s="2">
        <f>'PR-RAS'!E426</f>
        <v>873709.62</v>
      </c>
      <c r="E421" s="2">
        <v>0</v>
      </c>
      <c r="F421" s="2">
        <v>0</v>
      </c>
      <c r="G421" s="3">
        <f t="shared" si="12"/>
        <v>1309983.6834</v>
      </c>
      <c r="H421" s="3">
        <f t="shared" si="13"/>
        <v>0.84999999997671694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322806.24</v>
      </c>
      <c r="D423" s="2">
        <f>'PR-RAS'!E428</f>
        <v>41933.32</v>
      </c>
      <c r="E423" s="2">
        <v>0</v>
      </c>
      <c r="F423" s="2">
        <v>0</v>
      </c>
      <c r="G423" s="3">
        <f t="shared" si="12"/>
        <v>171615.95535999999</v>
      </c>
      <c r="H423" s="3">
        <f t="shared" si="13"/>
        <v>0.55999999999039574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2893272.9299999997</v>
      </c>
      <c r="D637" s="2">
        <f>'PR-RAS'!E643</f>
        <v>3450097.67</v>
      </c>
      <c r="E637" s="2">
        <v>0</v>
      </c>
      <c r="F637" s="2">
        <v>0</v>
      </c>
      <c r="G637" s="3">
        <f t="shared" si="14"/>
        <v>6228645.81972</v>
      </c>
      <c r="H637" s="3">
        <f t="shared" si="15"/>
        <v>0.40000000037252903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3391152.84</v>
      </c>
      <c r="D638" s="2">
        <f>'PR-RAS'!E644</f>
        <v>3772475.75</v>
      </c>
      <c r="E638" s="2">
        <v>0</v>
      </c>
      <c r="F638" s="2">
        <v>0</v>
      </c>
      <c r="G638" s="3">
        <f t="shared" si="14"/>
        <v>6966298.4645800004</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497879.91000000015</v>
      </c>
      <c r="D640" s="2">
        <f>'PR-RAS'!E646</f>
        <v>322378.08000000007</v>
      </c>
      <c r="E640" s="2">
        <v>0</v>
      </c>
      <c r="F640" s="2">
        <v>0</v>
      </c>
      <c r="G640" s="3">
        <f t="shared" si="14"/>
        <v>730144.44873000018</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1371589.53</v>
      </c>
      <c r="D641" s="2">
        <f>'PR-RAS'!E647</f>
        <v>873709.62</v>
      </c>
      <c r="E641" s="2">
        <v>0</v>
      </c>
      <c r="F641" s="2">
        <v>0</v>
      </c>
      <c r="G641" s="3">
        <f t="shared" si="14"/>
        <v>1996165.6128</v>
      </c>
      <c r="H641" s="3">
        <f t="shared" si="15"/>
        <v>0.84999999997671694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873709.61999999988</v>
      </c>
      <c r="D643" s="2">
        <f>'PR-RAS'!E649</f>
        <v>551331.53999999992</v>
      </c>
      <c r="E643" s="2">
        <v>0</v>
      </c>
      <c r="F643" s="2">
        <v>0</v>
      </c>
      <c r="G643" s="3">
        <f t="shared" si="14"/>
        <v>1268831.2733999998</v>
      </c>
      <c r="H643" s="3">
        <f t="shared" si="15"/>
        <v>0.84000000020023435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1669863.21</v>
      </c>
      <c r="D646" s="2">
        <f>'PR-RAS'!E653</f>
        <v>1219185.01</v>
      </c>
      <c r="E646" s="2">
        <v>0</v>
      </c>
      <c r="F646" s="2">
        <v>0</v>
      </c>
      <c r="G646" s="3">
        <f t="shared" si="14"/>
        <v>2649810.4333500001</v>
      </c>
      <c r="H646" s="3">
        <f t="shared" si="15"/>
        <v>0.21999999997206032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3057541.73</v>
      </c>
      <c r="D647" s="2">
        <f>'PR-RAS'!E654</f>
        <v>3299459.44</v>
      </c>
      <c r="E647" s="2">
        <v>0</v>
      </c>
      <c r="F647" s="2">
        <v>0</v>
      </c>
      <c r="G647" s="3">
        <f t="shared" si="14"/>
        <v>6238073.55406</v>
      </c>
      <c r="H647" s="3">
        <f t="shared" si="15"/>
        <v>0.7099999999627471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3508219.93</v>
      </c>
      <c r="D648" s="2">
        <f>'PR-RAS'!E655</f>
        <v>3631371.65</v>
      </c>
      <c r="E648" s="2">
        <v>0</v>
      </c>
      <c r="F648" s="2">
        <v>0</v>
      </c>
      <c r="G648" s="3">
        <f t="shared" si="14"/>
        <v>6968813.2098100008</v>
      </c>
      <c r="H648" s="3">
        <f t="shared" si="15"/>
        <v>0.41999999992549419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1219185.0099999993</v>
      </c>
      <c r="D649" s="2">
        <f>'PR-RAS'!E656</f>
        <v>887272.80000000028</v>
      </c>
      <c r="E649" s="2">
        <v>0</v>
      </c>
      <c r="F649" s="2">
        <v>0</v>
      </c>
      <c r="G649" s="3">
        <f t="shared" si="14"/>
        <v>1939937.4352800001</v>
      </c>
      <c r="H649" s="3">
        <f t="shared" si="15"/>
        <v>0.20999999903142452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75</v>
      </c>
      <c r="D651" s="2">
        <f>'PR-RAS'!E658</f>
        <v>73</v>
      </c>
      <c r="E651" s="2">
        <v>0</v>
      </c>
      <c r="F651" s="2">
        <v>0</v>
      </c>
      <c r="G651" s="3">
        <f t="shared" si="14"/>
        <v>143.65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75</v>
      </c>
      <c r="D653" s="2">
        <f>'PR-RAS'!E660</f>
        <v>73</v>
      </c>
      <c r="E653" s="2">
        <v>0</v>
      </c>
      <c r="F653" s="2">
        <v>0</v>
      </c>
      <c r="G653" s="3">
        <f t="shared" si="14"/>
        <v>144.09200000000001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85616.88</v>
      </c>
      <c r="D670" s="2">
        <f>'PR-RAS'!E677</f>
        <v>14118.59</v>
      </c>
      <c r="E670" s="2">
        <v>0</v>
      </c>
      <c r="F670" s="2">
        <v>0</v>
      </c>
      <c r="G670" s="3">
        <f t="shared" si="14"/>
        <v>76168.366139999998</v>
      </c>
      <c r="H670" s="3">
        <f t="shared" si="15"/>
        <v>0.52999999999519787</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77968.03</v>
      </c>
      <c r="D676" s="2">
        <f>'PR-RAS'!E683</f>
        <v>406120.85</v>
      </c>
      <c r="E676" s="2">
        <v>0</v>
      </c>
      <c r="F676" s="2">
        <v>0</v>
      </c>
      <c r="G676" s="3">
        <f t="shared" si="14"/>
        <v>600891.56775000005</v>
      </c>
      <c r="H676" s="3">
        <f t="shared" si="15"/>
        <v>0.18000000002211891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5600</v>
      </c>
      <c r="D725" s="2">
        <f>'PR-RAS'!E732</f>
        <v>3456.59</v>
      </c>
      <c r="E725" s="2">
        <v>0</v>
      </c>
      <c r="F725" s="2">
        <v>0</v>
      </c>
      <c r="G725" s="3">
        <f t="shared" si="14"/>
        <v>9059.5423200000005</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2605.37</v>
      </c>
      <c r="D726" s="2">
        <f>'PR-RAS'!E733</f>
        <v>1765.76</v>
      </c>
      <c r="E726" s="2">
        <v>0</v>
      </c>
      <c r="F726" s="2">
        <v>0</v>
      </c>
      <c r="G726" s="3">
        <f t="shared" si="14"/>
        <v>4449.245249999999</v>
      </c>
      <c r="H726" s="3">
        <f t="shared" si="15"/>
        <v>0.60999999999989996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54401.78</v>
      </c>
      <c r="D727" s="2">
        <f>'PR-RAS'!E734</f>
        <v>52316.59</v>
      </c>
      <c r="E727" s="2">
        <v>0</v>
      </c>
      <c r="F727" s="2">
        <v>0</v>
      </c>
      <c r="G727" s="3">
        <f t="shared" si="14"/>
        <v>115459.38095999999</v>
      </c>
      <c r="H727" s="3">
        <f t="shared" si="15"/>
        <v>0.63000000000465661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363.91</v>
      </c>
      <c r="D729" s="2">
        <f>'PR-RAS'!E736</f>
        <v>469.54</v>
      </c>
      <c r="E729" s="2">
        <v>0</v>
      </c>
      <c r="F729" s="2">
        <v>0</v>
      </c>
      <c r="G729" s="3">
        <f t="shared" si="14"/>
        <v>948.57672000000002</v>
      </c>
      <c r="H729" s="3">
        <f t="shared" si="15"/>
        <v>0.54999999999995453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25504.31</v>
      </c>
      <c r="D731" s="2">
        <f>'PR-RAS'!E738</f>
        <v>30310.32</v>
      </c>
      <c r="E731" s="2">
        <v>0</v>
      </c>
      <c r="F731" s="2">
        <v>0</v>
      </c>
      <c r="G731" s="3">
        <f t="shared" si="14"/>
        <v>62871.213499999998</v>
      </c>
      <c r="H731" s="3">
        <f t="shared" si="15"/>
        <v>0.63000000000101863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649.6</v>
      </c>
      <c r="D732" s="2">
        <f>'PR-RAS'!E739</f>
        <v>1020.35</v>
      </c>
      <c r="E732" s="2">
        <v>0</v>
      </c>
      <c r="F732" s="2">
        <v>0</v>
      </c>
      <c r="G732" s="3">
        <f t="shared" si="14"/>
        <v>1966.6093000000001</v>
      </c>
      <c r="H732" s="3">
        <f t="shared" si="15"/>
        <v>0.75</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11562.84</v>
      </c>
      <c r="D734" s="2">
        <f>'PR-RAS'!E741</f>
        <v>11729.18</v>
      </c>
      <c r="E734" s="2">
        <v>0</v>
      </c>
      <c r="F734" s="2">
        <v>0</v>
      </c>
      <c r="G734" s="3">
        <f t="shared" si="14"/>
        <v>25670.539599999996</v>
      </c>
      <c r="H734" s="3">
        <f t="shared" si="15"/>
        <v>0.34000000000014552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1937.25</v>
      </c>
      <c r="D735" s="2">
        <f>'PR-RAS'!E742</f>
        <v>1170</v>
      </c>
      <c r="E735" s="2">
        <v>0</v>
      </c>
      <c r="F735" s="2">
        <v>0</v>
      </c>
      <c r="G735" s="3">
        <f t="shared" si="14"/>
        <v>3139.5014999999999</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2765332.79</v>
      </c>
      <c r="D1011" s="7">
        <f>BILANCA!E6</f>
        <v>1860222.13</v>
      </c>
      <c r="E1011" s="7">
        <v>0</v>
      </c>
      <c r="F1011" s="7">
        <v>0</v>
      </c>
      <c r="G1011" s="8">
        <f t="shared" ref="G1011:G1306" si="38">B1011/1000*C1011+B1011/500*D1011</f>
        <v>6485.7770499999997</v>
      </c>
      <c r="H1011" s="8">
        <f t="shared" si="35"/>
        <v>0.33999999985098839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1165757.68</v>
      </c>
      <c r="D1012" s="2">
        <f>BILANCA!E7</f>
        <v>936035.26</v>
      </c>
      <c r="E1012" s="2">
        <v>0</v>
      </c>
      <c r="F1012" s="2">
        <v>0</v>
      </c>
      <c r="G1012" s="3">
        <f t="shared" si="38"/>
        <v>6075.6563999999998</v>
      </c>
      <c r="H1012" s="3">
        <f t="shared" si="35"/>
        <v>0.58000000007450581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49619.19</v>
      </c>
      <c r="D1013" s="2">
        <f>BILANCA!E8</f>
        <v>49556.69</v>
      </c>
      <c r="E1013" s="2">
        <v>0</v>
      </c>
      <c r="F1013" s="2">
        <v>0</v>
      </c>
      <c r="G1013" s="3">
        <f t="shared" si="38"/>
        <v>446.19771000000003</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49431.69</v>
      </c>
      <c r="D1014" s="2">
        <f>BILANCA!E9</f>
        <v>49431.69</v>
      </c>
      <c r="E1014" s="2">
        <v>0</v>
      </c>
      <c r="F1014" s="2">
        <v>0</v>
      </c>
      <c r="G1014" s="3">
        <f t="shared" si="38"/>
        <v>593.18028000000004</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250</v>
      </c>
      <c r="D1015" s="2">
        <f>BILANCA!E10</f>
        <v>250</v>
      </c>
      <c r="E1015" s="2">
        <v>0</v>
      </c>
      <c r="F1015" s="2">
        <v>0</v>
      </c>
      <c r="G1015" s="3">
        <f t="shared" si="38"/>
        <v>3.75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62.5</v>
      </c>
      <c r="D1016" s="2">
        <f>BILANCA!E11</f>
        <v>125</v>
      </c>
      <c r="E1016" s="2">
        <v>0</v>
      </c>
      <c r="F1016" s="2">
        <v>0</v>
      </c>
      <c r="G1016" s="3">
        <f t="shared" si="38"/>
        <v>1.875</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1116138.49</v>
      </c>
      <c r="D1017" s="2">
        <f>BILANCA!E12</f>
        <v>877596.28999999992</v>
      </c>
      <c r="E1017" s="2">
        <v>0</v>
      </c>
      <c r="F1017" s="2">
        <v>0</v>
      </c>
      <c r="G1017" s="3">
        <f t="shared" si="38"/>
        <v>20099.317489999998</v>
      </c>
      <c r="H1017" s="3">
        <f t="shared" si="35"/>
        <v>0.77999999991152436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806421.17999999993</v>
      </c>
      <c r="D1018" s="2">
        <f>BILANCA!E13</f>
        <v>648701.53999999992</v>
      </c>
      <c r="E1018" s="2">
        <v>0</v>
      </c>
      <c r="F1018" s="2">
        <v>0</v>
      </c>
      <c r="G1018" s="3">
        <f t="shared" si="38"/>
        <v>16830.594079999999</v>
      </c>
      <c r="H1018" s="3">
        <f t="shared" si="35"/>
        <v>0.64000000001396984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105700</v>
      </c>
      <c r="D1019" s="2">
        <f>BILANCA!E14</f>
        <v>105700</v>
      </c>
      <c r="E1019" s="2">
        <v>0</v>
      </c>
      <c r="F1019" s="2">
        <v>0</v>
      </c>
      <c r="G1019" s="3">
        <f t="shared" si="38"/>
        <v>2853.8999999999996</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803302.12</v>
      </c>
      <c r="D1020" s="2">
        <f>BILANCA!E15</f>
        <v>664663.07999999996</v>
      </c>
      <c r="E1020" s="2">
        <v>0</v>
      </c>
      <c r="F1020" s="2">
        <v>0</v>
      </c>
      <c r="G1020" s="3">
        <f t="shared" si="38"/>
        <v>21326.282800000001</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207998.31</v>
      </c>
      <c r="D1022" s="2">
        <f>BILANCA!E17</f>
        <v>207998.31</v>
      </c>
      <c r="E1022" s="2">
        <v>0</v>
      </c>
      <c r="F1022" s="2">
        <v>0</v>
      </c>
      <c r="G1022" s="3">
        <f t="shared" si="38"/>
        <v>7487.9391599999999</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310579.25</v>
      </c>
      <c r="D1023" s="2">
        <f>BILANCA!E18</f>
        <v>329659.84999999998</v>
      </c>
      <c r="E1023" s="2">
        <v>0</v>
      </c>
      <c r="F1023" s="2">
        <v>0</v>
      </c>
      <c r="G1023" s="3">
        <f t="shared" si="38"/>
        <v>12608.686349999998</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225834.55000000005</v>
      </c>
      <c r="D1024" s="2">
        <f>BILANCA!E19</f>
        <v>176807.51</v>
      </c>
      <c r="E1024" s="2">
        <v>0</v>
      </c>
      <c r="F1024" s="2">
        <v>0</v>
      </c>
      <c r="G1024" s="3">
        <f t="shared" si="38"/>
        <v>8112.2939800000013</v>
      </c>
      <c r="H1024" s="3">
        <f t="shared" si="35"/>
        <v>0.93999999994412065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145558.28</v>
      </c>
      <c r="D1025" s="2">
        <f>BILANCA!E20</f>
        <v>147014.35999999999</v>
      </c>
      <c r="E1025" s="2">
        <v>0</v>
      </c>
      <c r="F1025" s="2">
        <v>0</v>
      </c>
      <c r="G1025" s="3">
        <f t="shared" si="38"/>
        <v>6593.8049999999985</v>
      </c>
      <c r="H1025" s="3">
        <f t="shared" si="35"/>
        <v>0.63999999998486601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1155.6099999999999</v>
      </c>
      <c r="D1026" s="2">
        <f>BILANCA!E21</f>
        <v>339.76</v>
      </c>
      <c r="E1026" s="2">
        <v>0</v>
      </c>
      <c r="F1026" s="2">
        <v>0</v>
      </c>
      <c r="G1026" s="3">
        <f t="shared" si="38"/>
        <v>29.362079999999999</v>
      </c>
      <c r="H1026" s="3">
        <f t="shared" si="35"/>
        <v>0.63000000000010914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72386.63</v>
      </c>
      <c r="D1027" s="2">
        <f>BILANCA!E22</f>
        <v>78189.88</v>
      </c>
      <c r="E1027" s="2">
        <v>0</v>
      </c>
      <c r="F1027" s="2">
        <v>0</v>
      </c>
      <c r="G1027" s="3">
        <f t="shared" si="38"/>
        <v>3889.0286300000007</v>
      </c>
      <c r="H1027" s="3">
        <f t="shared" si="35"/>
        <v>0.48999999999068677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686560.09</v>
      </c>
      <c r="D1028" s="2">
        <f>BILANCA!E23</f>
        <v>708159.84</v>
      </c>
      <c r="E1028" s="2">
        <v>0</v>
      </c>
      <c r="F1028" s="2">
        <v>0</v>
      </c>
      <c r="G1028" s="3">
        <f t="shared" si="38"/>
        <v>37851.835859999999</v>
      </c>
      <c r="H1028" s="3">
        <f t="shared" si="35"/>
        <v>0.25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92510.93</v>
      </c>
      <c r="D1029" s="2">
        <f>BILANCA!E24</f>
        <v>98434.63</v>
      </c>
      <c r="E1029" s="2">
        <v>0</v>
      </c>
      <c r="F1029" s="2">
        <v>0</v>
      </c>
      <c r="G1029" s="3">
        <f t="shared" si="38"/>
        <v>5498.22361</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36780.81</v>
      </c>
      <c r="D1031" s="2">
        <f>BILANCA!E26</f>
        <v>36780.81</v>
      </c>
      <c r="E1031" s="2">
        <v>0</v>
      </c>
      <c r="F1031" s="2">
        <v>0</v>
      </c>
      <c r="G1031" s="3">
        <f t="shared" si="38"/>
        <v>2317.19103</v>
      </c>
      <c r="H1031" s="3">
        <f t="shared" si="35"/>
        <v>0.38000000000465661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809117.8</v>
      </c>
      <c r="D1033" s="2">
        <f>BILANCA!E28</f>
        <v>892111.77</v>
      </c>
      <c r="E1033" s="2">
        <v>0</v>
      </c>
      <c r="F1033" s="2">
        <v>0</v>
      </c>
      <c r="G1033" s="3">
        <f t="shared" si="38"/>
        <v>59646.85082</v>
      </c>
      <c r="H1033" s="3">
        <f t="shared" si="35"/>
        <v>0.42999999993480742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83882.760000000009</v>
      </c>
      <c r="D1034" s="2">
        <f>BILANCA!E29</f>
        <v>52087.239999999991</v>
      </c>
      <c r="E1034" s="2">
        <v>0</v>
      </c>
      <c r="F1034" s="2">
        <v>0</v>
      </c>
      <c r="G1034" s="3">
        <f t="shared" si="38"/>
        <v>4513.3737599999995</v>
      </c>
      <c r="H1034" s="3">
        <f t="shared" si="35"/>
        <v>0.47999999998137355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243106.35</v>
      </c>
      <c r="D1035" s="2">
        <f>BILANCA!E30</f>
        <v>227941.97</v>
      </c>
      <c r="E1035" s="2">
        <v>0</v>
      </c>
      <c r="F1035" s="2">
        <v>0</v>
      </c>
      <c r="G1035" s="3">
        <f t="shared" si="38"/>
        <v>17474.757250000002</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159223.59</v>
      </c>
      <c r="D1039" s="2">
        <f>BILANCA!E34</f>
        <v>175854.73</v>
      </c>
      <c r="E1039" s="2">
        <v>0</v>
      </c>
      <c r="F1039" s="2">
        <v>0</v>
      </c>
      <c r="G1039" s="3">
        <f t="shared" si="38"/>
        <v>14817.05845</v>
      </c>
      <c r="H1039" s="3">
        <f t="shared" si="35"/>
        <v>0.67999999999301508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1327.22</v>
      </c>
      <c r="D1052" s="2">
        <f>BILANCA!E47</f>
        <v>1327.22</v>
      </c>
      <c r="E1052" s="2">
        <v>0</v>
      </c>
      <c r="F1052" s="2">
        <v>0</v>
      </c>
      <c r="G1052" s="3">
        <f t="shared" si="38"/>
        <v>167.22972000000001</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1327.22</v>
      </c>
      <c r="D1055" s="2">
        <f>BILANCA!E50</f>
        <v>1327.22</v>
      </c>
      <c r="E1055" s="2">
        <v>0</v>
      </c>
      <c r="F1055" s="2">
        <v>0</v>
      </c>
      <c r="G1055" s="3">
        <f t="shared" si="38"/>
        <v>179.1747</v>
      </c>
      <c r="H1055" s="3">
        <f t="shared" si="35"/>
        <v>0.44000000000005457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54185.72</v>
      </c>
      <c r="D1059" s="2">
        <f>BILANCA!E54</f>
        <v>65243.74</v>
      </c>
      <c r="E1059" s="2">
        <v>0</v>
      </c>
      <c r="F1059" s="2">
        <v>0</v>
      </c>
      <c r="G1059" s="3">
        <f t="shared" si="38"/>
        <v>9048.9868000000006</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54185.72</v>
      </c>
      <c r="D1060" s="2">
        <f>BILANCA!E55</f>
        <v>65243.74</v>
      </c>
      <c r="E1060" s="2">
        <v>0</v>
      </c>
      <c r="F1060" s="2">
        <v>0</v>
      </c>
      <c r="G1060" s="3">
        <f t="shared" si="38"/>
        <v>9233.66</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8882.2800000000007</v>
      </c>
      <c r="E1068" s="2">
        <v>0</v>
      </c>
      <c r="F1068" s="2">
        <v>0</v>
      </c>
      <c r="G1068" s="3">
        <f t="shared" si="38"/>
        <v>1030.3444800000002</v>
      </c>
      <c r="H1068" s="3">
        <f t="shared" si="35"/>
        <v>0.28000000000065484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8882.2800000000007</v>
      </c>
      <c r="E1073" s="2">
        <v>0</v>
      </c>
      <c r="F1073" s="2">
        <v>0</v>
      </c>
      <c r="G1073" s="3">
        <f>B1073/1000*C1073+B1073/500*D1073</f>
        <v>1119.1672800000001</v>
      </c>
      <c r="H1073" s="3">
        <f>ABS(C1073-ROUND(C1073,0))+ABS(D1073-ROUND(D1073,0))</f>
        <v>0.28000000000065484</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1599575.1099999999</v>
      </c>
      <c r="D1074" s="2">
        <f>BILANCA!E69</f>
        <v>924186.87</v>
      </c>
      <c r="E1074" s="2">
        <v>0</v>
      </c>
      <c r="F1074" s="2">
        <v>0</v>
      </c>
      <c r="G1074" s="3">
        <f t="shared" si="38"/>
        <v>220668.72639999999</v>
      </c>
      <c r="H1074" s="3">
        <f t="shared" si="35"/>
        <v>0.23999999987427145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1219185.01</v>
      </c>
      <c r="D1075" s="2">
        <f>BILANCA!E70</f>
        <v>887272.8</v>
      </c>
      <c r="E1075" s="2">
        <v>0</v>
      </c>
      <c r="F1075" s="2">
        <v>0</v>
      </c>
      <c r="G1075" s="3">
        <f t="shared" si="38"/>
        <v>194592.48965</v>
      </c>
      <c r="H1075" s="3">
        <f t="shared" si="35"/>
        <v>0.2099999999627471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1219185.01</v>
      </c>
      <c r="D1076" s="2">
        <f>BILANCA!E71</f>
        <v>887272.8</v>
      </c>
      <c r="E1076" s="2">
        <v>0</v>
      </c>
      <c r="F1076" s="2">
        <v>0</v>
      </c>
      <c r="G1076" s="3">
        <f t="shared" si="38"/>
        <v>197586.22026000003</v>
      </c>
      <c r="H1076" s="3">
        <f t="shared" si="35"/>
        <v>0.2099999999627471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1219185.01</v>
      </c>
      <c r="D1078" s="2">
        <f>BILANCA!E73</f>
        <v>887272.8</v>
      </c>
      <c r="E1078" s="2">
        <v>0</v>
      </c>
      <c r="F1078" s="2">
        <v>0</v>
      </c>
      <c r="G1078" s="3">
        <f t="shared" si="38"/>
        <v>203573.68148000003</v>
      </c>
      <c r="H1078" s="3">
        <f t="shared" si="35"/>
        <v>0.2099999999627471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68669.75</v>
      </c>
      <c r="D1087" s="2">
        <f>BILANCA!E82</f>
        <v>18040.79</v>
      </c>
      <c r="E1087" s="2">
        <v>0</v>
      </c>
      <c r="F1087" s="2">
        <v>0</v>
      </c>
      <c r="G1087" s="3">
        <f t="shared" si="38"/>
        <v>8065.8524099999995</v>
      </c>
      <c r="H1087" s="3">
        <f t="shared" si="35"/>
        <v>0.45999999999912689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334.97</v>
      </c>
      <c r="D1090" s="2">
        <f>BILANCA!E85</f>
        <v>11297.15</v>
      </c>
      <c r="E1090" s="2">
        <v>0</v>
      </c>
      <c r="F1090" s="2">
        <v>0</v>
      </c>
      <c r="G1090" s="3">
        <f t="shared" si="38"/>
        <v>1834.3416</v>
      </c>
      <c r="H1090" s="3">
        <f t="shared" si="35"/>
        <v>0.17999999999960892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68334.78</v>
      </c>
      <c r="D1092" s="2">
        <f>BILANCA!E87</f>
        <v>6743.64</v>
      </c>
      <c r="E1092" s="2">
        <v>0</v>
      </c>
      <c r="F1092" s="2">
        <v>0</v>
      </c>
      <c r="G1092" s="3">
        <f t="shared" si="38"/>
        <v>6709.4089200000008</v>
      </c>
      <c r="H1092" s="3">
        <f t="shared" si="35"/>
        <v>0.58000000000083674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620.45000000000005</v>
      </c>
      <c r="D1140" s="2">
        <f>BILANCA!E135</f>
        <v>620.45000000000005</v>
      </c>
      <c r="E1140" s="2">
        <v>0</v>
      </c>
      <c r="F1140" s="2">
        <v>0</v>
      </c>
      <c r="G1140" s="3">
        <f t="shared" si="38"/>
        <v>241.97550000000001</v>
      </c>
      <c r="H1140" s="3">
        <f t="shared" si="41"/>
        <v>0.90000000000009095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620.45000000000005</v>
      </c>
      <c r="D1141" s="2">
        <f>BILANCA!E136</f>
        <v>620.45000000000005</v>
      </c>
      <c r="E1141" s="2">
        <v>0</v>
      </c>
      <c r="F1141" s="2">
        <v>0</v>
      </c>
      <c r="G1141" s="3">
        <f t="shared" si="38"/>
        <v>243.83685000000003</v>
      </c>
      <c r="H1141" s="3">
        <f t="shared" si="41"/>
        <v>0.90000000000009095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620.45000000000005</v>
      </c>
      <c r="D1142" s="2">
        <f>BILANCA!E137</f>
        <v>620.45000000000005</v>
      </c>
      <c r="E1142" s="2">
        <v>0</v>
      </c>
      <c r="F1142" s="2">
        <v>0</v>
      </c>
      <c r="G1142" s="3">
        <f t="shared" si="38"/>
        <v>245.69820000000004</v>
      </c>
      <c r="H1142" s="3">
        <f t="shared" si="41"/>
        <v>0.90000000000009095</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311099.90000000002</v>
      </c>
      <c r="D1152" s="2">
        <f>BILANCA!E147</f>
        <v>18252.830000000002</v>
      </c>
      <c r="E1152" s="2">
        <v>0</v>
      </c>
      <c r="F1152" s="2">
        <v>0</v>
      </c>
      <c r="G1152" s="3">
        <f t="shared" si="38"/>
        <v>49359.989520000003</v>
      </c>
      <c r="H1152" s="3">
        <f t="shared" si="41"/>
        <v>0.26999999997497071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96844.39</v>
      </c>
      <c r="D1166" s="2">
        <f>BILANCA!E161</f>
        <v>99887.71</v>
      </c>
      <c r="E1166" s="2">
        <v>0</v>
      </c>
      <c r="F1166" s="2">
        <v>0</v>
      </c>
      <c r="G1166" s="3">
        <f t="shared" si="38"/>
        <v>46272.690360000001</v>
      </c>
      <c r="H1166" s="3">
        <f t="shared" si="41"/>
        <v>0.67999999999301508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267660.55</v>
      </c>
      <c r="D1167" s="2">
        <f>BILANCA!E162</f>
        <v>0</v>
      </c>
      <c r="E1167" s="2">
        <v>0</v>
      </c>
      <c r="F1167" s="2">
        <v>0</v>
      </c>
      <c r="G1167" s="3">
        <f t="shared" si="38"/>
        <v>42022.70635</v>
      </c>
      <c r="H1167" s="3">
        <f t="shared" si="41"/>
        <v>0.45000000001164153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53405.04</v>
      </c>
      <c r="D1169" s="2">
        <f>BILANCA!E164</f>
        <v>81634.880000000005</v>
      </c>
      <c r="E1169" s="2">
        <v>0</v>
      </c>
      <c r="F1169" s="2">
        <v>0</v>
      </c>
      <c r="G1169" s="3">
        <f t="shared" si="38"/>
        <v>34451.2932</v>
      </c>
      <c r="H1169" s="3">
        <f t="shared" si="41"/>
        <v>0.1599999999962165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2765332.7899999996</v>
      </c>
      <c r="D1180" s="2">
        <f>BILANCA!E176</f>
        <v>1860222.1300000001</v>
      </c>
      <c r="E1180" s="2">
        <v>0</v>
      </c>
      <c r="F1180" s="2">
        <v>0</v>
      </c>
      <c r="G1180" s="3">
        <f t="shared" si="38"/>
        <v>1102582.0985000001</v>
      </c>
      <c r="H1180" s="3">
        <f t="shared" si="41"/>
        <v>0.34000000054948032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299474.61</v>
      </c>
      <c r="D1181" s="2">
        <f>BILANCA!E177</f>
        <v>300817.66000000009</v>
      </c>
      <c r="E1181" s="2">
        <v>0</v>
      </c>
      <c r="F1181" s="2">
        <v>0</v>
      </c>
      <c r="G1181" s="3">
        <f t="shared" si="38"/>
        <v>154089.79803000003</v>
      </c>
      <c r="H1181" s="3">
        <f t="shared" si="41"/>
        <v>0.72999999992316589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299474.61</v>
      </c>
      <c r="D1182" s="2">
        <f>BILANCA!E178</f>
        <v>300077.71000000008</v>
      </c>
      <c r="E1182" s="2">
        <v>0</v>
      </c>
      <c r="F1182" s="2">
        <v>0</v>
      </c>
      <c r="G1182" s="3">
        <f t="shared" si="38"/>
        <v>154736.36516000002</v>
      </c>
      <c r="H1182" s="3">
        <f t="shared" si="41"/>
        <v>0.67999999993480742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208404.85</v>
      </c>
      <c r="D1183" s="2">
        <f>BILANCA!E179</f>
        <v>216701.32</v>
      </c>
      <c r="E1183" s="2">
        <v>0</v>
      </c>
      <c r="F1183" s="2">
        <v>0</v>
      </c>
      <c r="G1183" s="3">
        <f t="shared" si="38"/>
        <v>111032.69576999999</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83195.259999999995</v>
      </c>
      <c r="D1184" s="2">
        <f>BILANCA!E180</f>
        <v>75062.09</v>
      </c>
      <c r="E1184" s="2">
        <v>0</v>
      </c>
      <c r="F1184" s="2">
        <v>0</v>
      </c>
      <c r="G1184" s="3">
        <f t="shared" si="38"/>
        <v>40597.582559999995</v>
      </c>
      <c r="H1184" s="3">
        <f t="shared" si="41"/>
        <v>0.34999999999126885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295.51</v>
      </c>
      <c r="D1185" s="2">
        <f>BILANCA!E181</f>
        <v>17.149999999999999</v>
      </c>
      <c r="E1185" s="2">
        <v>0</v>
      </c>
      <c r="F1185" s="2">
        <v>0</v>
      </c>
      <c r="G1185" s="3">
        <f t="shared" si="38"/>
        <v>57.71674999999999</v>
      </c>
      <c r="H1185" s="3">
        <f t="shared" si="41"/>
        <v>0.64000000000000767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295.51</v>
      </c>
      <c r="D1188" s="2">
        <f>BILANCA!E184</f>
        <v>17.149999999999999</v>
      </c>
      <c r="E1188" s="2">
        <v>0</v>
      </c>
      <c r="F1188" s="2">
        <v>0</v>
      </c>
      <c r="G1188" s="3">
        <f t="shared" si="38"/>
        <v>58.706179999999989</v>
      </c>
      <c r="H1188" s="3">
        <f t="shared" si="41"/>
        <v>0.64000000000000767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7578.99</v>
      </c>
      <c r="D1200" s="2">
        <f>BILANCA!E196</f>
        <v>8297.15</v>
      </c>
      <c r="E1200" s="2">
        <v>0</v>
      </c>
      <c r="F1200" s="2">
        <v>0</v>
      </c>
      <c r="G1200" s="3">
        <f t="shared" si="38"/>
        <v>4592.9251000000004</v>
      </c>
      <c r="H1200" s="3">
        <f t="shared" si="41"/>
        <v>0.15999999999985448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739.95</v>
      </c>
      <c r="E1201" s="2">
        <v>0</v>
      </c>
      <c r="F1201" s="2">
        <v>0</v>
      </c>
      <c r="G1201" s="3">
        <f t="shared" si="38"/>
        <v>282.66090000000003</v>
      </c>
      <c r="H1201" s="3">
        <f t="shared" si="41"/>
        <v>4.9999999999954525E-2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739.95</v>
      </c>
      <c r="E1203" s="2">
        <v>0</v>
      </c>
      <c r="F1203" s="2">
        <v>0</v>
      </c>
      <c r="G1203" s="3">
        <f t="shared" si="44"/>
        <v>285.6207</v>
      </c>
      <c r="H1203" s="3">
        <f t="shared" si="45"/>
        <v>4.9999999999954525E-2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2465858.1799999997</v>
      </c>
      <c r="D1255" s="2">
        <f>BILANCA!E251</f>
        <v>1559404.47</v>
      </c>
      <c r="E1255" s="2">
        <v>0</v>
      </c>
      <c r="F1255" s="2">
        <v>0</v>
      </c>
      <c r="G1255" s="3">
        <f t="shared" si="38"/>
        <v>1368243.4443999999</v>
      </c>
      <c r="H1255" s="3">
        <f t="shared" si="41"/>
        <v>0.6499999996740371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1269342.32</v>
      </c>
      <c r="D1256" s="2">
        <f>BILANCA!E252</f>
        <v>966139.61</v>
      </c>
      <c r="E1256" s="2">
        <v>0</v>
      </c>
      <c r="F1256" s="2">
        <v>0</v>
      </c>
      <c r="G1256" s="3">
        <f t="shared" si="38"/>
        <v>787598.89884000004</v>
      </c>
      <c r="H1256" s="3">
        <f t="shared" si="41"/>
        <v>0.71000000007916242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1269342.32</v>
      </c>
      <c r="D1257" s="2">
        <f>BILANCA!E253</f>
        <v>966139.61</v>
      </c>
      <c r="E1257" s="2">
        <v>0</v>
      </c>
      <c r="F1257" s="2">
        <v>0</v>
      </c>
      <c r="G1257" s="3">
        <f t="shared" si="38"/>
        <v>790800.52038</v>
      </c>
      <c r="H1257" s="3">
        <f t="shared" si="41"/>
        <v>0.71000000007916242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873709.61999999918</v>
      </c>
      <c r="D1259" s="2">
        <f>BILANCA!E255</f>
        <v>551331.54</v>
      </c>
      <c r="E1259" s="2">
        <v>0</v>
      </c>
      <c r="F1259" s="2">
        <v>0</v>
      </c>
      <c r="G1259" s="3">
        <f t="shared" si="38"/>
        <v>492116.80229999975</v>
      </c>
      <c r="H1259" s="3">
        <f t="shared" si="41"/>
        <v>0.84000000078231096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6778878.8099999996</v>
      </c>
      <c r="D1260" s="2">
        <f>BILANCA!E256</f>
        <v>7244359.1299999999</v>
      </c>
      <c r="E1260" s="2">
        <v>0</v>
      </c>
      <c r="F1260" s="2">
        <v>0</v>
      </c>
      <c r="G1260" s="3">
        <f t="shared" si="38"/>
        <v>5316899.2675000001</v>
      </c>
      <c r="H1260" s="3">
        <f t="shared" si="41"/>
        <v>0.32000000029802322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6778878.8099999996</v>
      </c>
      <c r="D1261" s="2">
        <f>BILANCA!E257</f>
        <v>7244359.1299999999</v>
      </c>
      <c r="E1261" s="2">
        <v>0</v>
      </c>
      <c r="F1261" s="2">
        <v>0</v>
      </c>
      <c r="G1261" s="3">
        <f t="shared" si="38"/>
        <v>5338166.8645699993</v>
      </c>
      <c r="H1261" s="3">
        <f t="shared" si="41"/>
        <v>0.32000000029802322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5905169.1900000004</v>
      </c>
      <c r="D1264" s="2">
        <f>BILANCA!E260</f>
        <v>6693027.5899999999</v>
      </c>
      <c r="E1264" s="2">
        <v>0</v>
      </c>
      <c r="F1264" s="2">
        <v>0</v>
      </c>
      <c r="G1264" s="3">
        <f t="shared" si="38"/>
        <v>4899970.9899800001</v>
      </c>
      <c r="H1264" s="3">
        <f t="shared" si="41"/>
        <v>0.60000000055879354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5905169.1900000004</v>
      </c>
      <c r="D1266" s="2">
        <f>BILANCA!E262</f>
        <v>6693027.5899999999</v>
      </c>
      <c r="E1266" s="2">
        <v>0</v>
      </c>
      <c r="F1266" s="2">
        <v>0</v>
      </c>
      <c r="G1266" s="3">
        <f t="shared" si="38"/>
        <v>4938553.43872</v>
      </c>
      <c r="H1266" s="3">
        <f t="shared" si="41"/>
        <v>0.60000000055879354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322806.24</v>
      </c>
      <c r="D1278" s="2">
        <f>BILANCA!E274</f>
        <v>41933.32</v>
      </c>
      <c r="E1278" s="2">
        <v>0</v>
      </c>
      <c r="F1278" s="2">
        <v>0</v>
      </c>
      <c r="G1278" s="3">
        <f t="shared" si="38"/>
        <v>108988.33184</v>
      </c>
      <c r="H1278" s="3">
        <f t="shared" si="41"/>
        <v>0.55999999999039574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322806.24</v>
      </c>
      <c r="D1292" s="2">
        <f>BILANCA!E288</f>
        <v>41933.32</v>
      </c>
      <c r="E1292" s="2">
        <v>0</v>
      </c>
      <c r="F1292" s="2">
        <v>0</v>
      </c>
      <c r="G1292" s="3">
        <f t="shared" si="48"/>
        <v>114681.75215999999</v>
      </c>
      <c r="H1292" s="3">
        <f t="shared" si="49"/>
        <v>0.55999999999039574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185694.58</v>
      </c>
      <c r="D1301" s="2">
        <f>BILANCA!E297</f>
        <v>179020.57</v>
      </c>
      <c r="E1301" s="2">
        <v>0</v>
      </c>
      <c r="F1301" s="2">
        <v>0</v>
      </c>
      <c r="G1301" s="3">
        <f t="shared" si="38"/>
        <v>158227.09451999998</v>
      </c>
      <c r="H1301" s="3">
        <f t="shared" si="41"/>
        <v>0.85000000000582077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185694.58</v>
      </c>
      <c r="D1302" s="2">
        <f>BILANCA!E298</f>
        <v>179020.57</v>
      </c>
      <c r="E1302" s="2">
        <v>0</v>
      </c>
      <c r="F1302" s="2">
        <v>0</v>
      </c>
      <c r="G1302" s="3">
        <f t="shared" si="38"/>
        <v>158770.83023999998</v>
      </c>
      <c r="H1302" s="3">
        <f t="shared" si="41"/>
        <v>0.85000000000582077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311099.90000000002</v>
      </c>
      <c r="D1305" s="2">
        <f>BILANCA!E302</f>
        <v>53346.63</v>
      </c>
      <c r="E1305" s="2">
        <v>0</v>
      </c>
      <c r="F1305" s="2">
        <v>0</v>
      </c>
      <c r="G1305" s="3">
        <f t="shared" si="38"/>
        <v>123248.9822</v>
      </c>
      <c r="H1305" s="3">
        <f t="shared" si="41"/>
        <v>0.46999999997933628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53405.04</v>
      </c>
      <c r="D1306" s="2">
        <f>BILANCA!E303</f>
        <v>46541.08</v>
      </c>
      <c r="E1306" s="2">
        <v>0</v>
      </c>
      <c r="F1306" s="2">
        <v>0</v>
      </c>
      <c r="G1306" s="3">
        <f t="shared" si="38"/>
        <v>43360.211200000005</v>
      </c>
      <c r="H1306" s="3">
        <f t="shared" si="41"/>
        <v>0.12000000000261934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311099.90000000002</v>
      </c>
      <c r="D1307" s="2">
        <f>BILANCA!E304</f>
        <v>27808.33</v>
      </c>
      <c r="E1307" s="2">
        <v>0</v>
      </c>
      <c r="F1307" s="2">
        <v>0</v>
      </c>
      <c r="G1307" s="3">
        <f>B1307/1000*C1307+B1307/500*D1307</f>
        <v>108914.81831999999</v>
      </c>
      <c r="H1307" s="3">
        <f>ABS(C1307-ROUND(C1307,0))+ABS(D1307-ROUND(D1307,0))</f>
        <v>0.42999999997846317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1304.18</v>
      </c>
      <c r="D1311" s="2">
        <f>BILANCA!E308</f>
        <v>6743.64</v>
      </c>
      <c r="E1311" s="2">
        <v>0</v>
      </c>
      <c r="F1311" s="2">
        <v>0</v>
      </c>
      <c r="G1311" s="3">
        <f t="shared" si="52"/>
        <v>4452.2294600000005</v>
      </c>
      <c r="H1311" s="3">
        <f t="shared" si="41"/>
        <v>0.53999999999973625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67030.600000000006</v>
      </c>
      <c r="D1314" s="2">
        <f>BILANCA!E311</f>
        <v>0</v>
      </c>
      <c r="E1314" s="2">
        <v>0</v>
      </c>
      <c r="F1314" s="2">
        <v>0</v>
      </c>
      <c r="G1314" s="3">
        <f t="shared" si="52"/>
        <v>20377.3024</v>
      </c>
      <c r="H1314" s="3">
        <f t="shared" si="41"/>
        <v>0.39999999999417923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299474.61</v>
      </c>
      <c r="D1340" s="2">
        <f>BILANCA!E337</f>
        <v>300077.71000000002</v>
      </c>
      <c r="E1340" s="2">
        <v>0</v>
      </c>
      <c r="F1340" s="2">
        <v>0</v>
      </c>
      <c r="G1340" s="3">
        <f t="shared" si="52"/>
        <v>296877.90990000003</v>
      </c>
      <c r="H1340" s="3">
        <f t="shared" si="41"/>
        <v>0.67999999999301508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739.95</v>
      </c>
      <c r="E1342" s="2">
        <v>0</v>
      </c>
      <c r="F1342" s="2">
        <v>0</v>
      </c>
      <c r="G1342" s="3">
        <f t="shared" si="52"/>
        <v>491.32680000000005</v>
      </c>
      <c r="H1342" s="3">
        <f t="shared" si="41"/>
        <v>4.9999999999954525E-2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2502.4</v>
      </c>
      <c r="D1347" s="2">
        <f>BILANCA!E344</f>
        <v>125</v>
      </c>
      <c r="E1347" s="2">
        <v>0</v>
      </c>
      <c r="F1347" s="2">
        <v>0</v>
      </c>
      <c r="G1347" s="3">
        <f t="shared" si="52"/>
        <v>927.55880000000013</v>
      </c>
      <c r="H1347" s="3">
        <f t="shared" si="41"/>
        <v>0.40000000000009095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144378.06</v>
      </c>
      <c r="D1390" s="2">
        <f>BILANCA!E387</f>
        <v>144378.06</v>
      </c>
      <c r="E1390" s="2">
        <v>0</v>
      </c>
      <c r="F1390" s="2">
        <v>0</v>
      </c>
      <c r="G1390" s="3">
        <f t="shared" ref="G1390:G1399" si="61">B1390/1000*C1390+B1390/500*D1390</f>
        <v>164590.9884</v>
      </c>
      <c r="H1390" s="3">
        <f t="shared" ref="H1390:H1399" si="62">ABS(C1390-ROUND(C1390,0))+ABS(D1390-ROUND(D1390,0))</f>
        <v>0.11999999999534339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41316.519999999997</v>
      </c>
      <c r="D1392" s="2">
        <f>BILANCA!E389</f>
        <v>10082.02</v>
      </c>
      <c r="E1392" s="2">
        <v>0</v>
      </c>
      <c r="F1392" s="2">
        <v>0</v>
      </c>
      <c r="G1392" s="3">
        <f t="shared" si="61"/>
        <v>23485.573919999999</v>
      </c>
      <c r="H1392" s="3">
        <f t="shared" si="62"/>
        <v>0.50000000000363798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24560.49</v>
      </c>
      <c r="E1394" s="2">
        <v>0</v>
      </c>
      <c r="F1394" s="2">
        <v>0</v>
      </c>
      <c r="G1394" s="3">
        <f t="shared" si="61"/>
        <v>18862.456320000001</v>
      </c>
      <c r="H1394" s="3">
        <f t="shared" si="62"/>
        <v>0.49000000000160071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3391152.84</v>
      </c>
      <c r="D1485" s="2">
        <f>'RAS-funkcijski'!E89</f>
        <v>3772475.75</v>
      </c>
      <c r="E1485" s="2">
        <v>0</v>
      </c>
      <c r="F1485" s="2">
        <v>0</v>
      </c>
      <c r="G1485" s="3">
        <f t="shared" si="52"/>
        <v>929568.86890000012</v>
      </c>
      <c r="H1485" s="3">
        <f t="shared" si="63"/>
        <v>0.41000000014901161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9291</v>
      </c>
      <c r="D1486" s="2">
        <f>'RAS-funkcijski'!E90</f>
        <v>22611.9</v>
      </c>
      <c r="E1486" s="2">
        <v>0</v>
      </c>
      <c r="F1486" s="2">
        <v>0</v>
      </c>
      <c r="G1486" s="3">
        <f t="shared" si="52"/>
        <v>4688.2727999999997</v>
      </c>
      <c r="H1486" s="3">
        <f t="shared" si="63"/>
        <v>9.9999999998544808E-2</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9291</v>
      </c>
      <c r="D1488" s="2">
        <f>'RAS-funkcijski'!E92</f>
        <v>22611.9</v>
      </c>
      <c r="E1488" s="2">
        <v>0</v>
      </c>
      <c r="F1488" s="2">
        <v>0</v>
      </c>
      <c r="G1488" s="3">
        <f t="shared" si="52"/>
        <v>4797.3023999999996</v>
      </c>
      <c r="H1488" s="3">
        <f t="shared" si="63"/>
        <v>9.9999999998544808E-2</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77021.69</v>
      </c>
      <c r="D1495" s="2">
        <f>'RAS-funkcijski'!E99</f>
        <v>0</v>
      </c>
      <c r="E1495" s="2">
        <v>0</v>
      </c>
      <c r="F1495" s="2">
        <v>0</v>
      </c>
      <c r="G1495" s="3">
        <f t="shared" si="52"/>
        <v>7317.0605500000001</v>
      </c>
      <c r="H1495" s="3">
        <f t="shared" si="63"/>
        <v>0.30999999999767169</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77021.69</v>
      </c>
      <c r="D1496" s="2">
        <f>'RAS-funkcijski'!E100</f>
        <v>0</v>
      </c>
      <c r="E1496" s="2">
        <v>0</v>
      </c>
      <c r="F1496" s="2">
        <v>0</v>
      </c>
      <c r="G1496" s="3">
        <f t="shared" si="52"/>
        <v>7394.0822400000006</v>
      </c>
      <c r="H1496" s="3">
        <f t="shared" si="63"/>
        <v>0.30999999999767169</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3267315.63</v>
      </c>
      <c r="D1500" s="2">
        <f>'RAS-funkcijski'!E104</f>
        <v>3401043.87</v>
      </c>
      <c r="E1500" s="2">
        <v>0</v>
      </c>
      <c r="F1500" s="2">
        <v>0</v>
      </c>
      <c r="G1500" s="3">
        <f t="shared" si="52"/>
        <v>1006940.3370000001</v>
      </c>
      <c r="H1500" s="3">
        <f t="shared" si="63"/>
        <v>0.5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37524.519999999997</v>
      </c>
      <c r="D1502" s="2">
        <f>'RAS-funkcijski'!E106</f>
        <v>348819.98</v>
      </c>
      <c r="E1502" s="2">
        <v>0</v>
      </c>
      <c r="F1502" s="2">
        <v>0</v>
      </c>
      <c r="G1502" s="3">
        <f t="shared" si="52"/>
        <v>74986.776959999988</v>
      </c>
      <c r="H1502" s="3">
        <f t="shared" si="63"/>
        <v>0.50000000002182787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3391152.84</v>
      </c>
      <c r="D1537" s="14">
        <f>'RAS-funkcijski'!E141</f>
        <v>3772475.75</v>
      </c>
      <c r="E1537" s="14">
        <v>0</v>
      </c>
      <c r="F1537" s="14">
        <v>0</v>
      </c>
      <c r="G1537" s="15">
        <f t="shared" si="52"/>
        <v>1498246.29458</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448.72</v>
      </c>
      <c r="E1538" s="7">
        <v>0</v>
      </c>
      <c r="F1538" s="7">
        <v>0</v>
      </c>
      <c r="G1538" s="8">
        <f t="shared" si="52"/>
        <v>0.89744000000000013</v>
      </c>
      <c r="H1538" s="8">
        <f t="shared" si="63"/>
        <v>0.27999999999997272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448.72</v>
      </c>
      <c r="E1555" s="2">
        <v>0</v>
      </c>
      <c r="F1555" s="2">
        <v>0</v>
      </c>
      <c r="G1555" s="3">
        <f t="shared" si="52"/>
        <v>16.153919999999999</v>
      </c>
      <c r="H1555" s="3">
        <f t="shared" si="63"/>
        <v>0.27999999999997272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448.72</v>
      </c>
      <c r="E1556" s="2">
        <v>0</v>
      </c>
      <c r="F1556" s="2">
        <v>0</v>
      </c>
      <c r="G1556" s="3">
        <f t="shared" si="52"/>
        <v>17.051359999999999</v>
      </c>
      <c r="H1556" s="3">
        <f t="shared" si="63"/>
        <v>0.27999999999997272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448.72</v>
      </c>
      <c r="E1558" s="2">
        <v>0</v>
      </c>
      <c r="F1558" s="2">
        <v>0</v>
      </c>
      <c r="G1558" s="3">
        <f t="shared" si="52"/>
        <v>18.846240000000002</v>
      </c>
      <c r="H1558" s="3">
        <f t="shared" si="63"/>
        <v>0.27999999999997272</v>
      </c>
      <c r="I1558" s="11">
        <f t="shared" si="66"/>
        <v>5.2769471999994861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299474.61</v>
      </c>
      <c r="D1582" s="7"/>
      <c r="E1582" s="7">
        <v>0</v>
      </c>
      <c r="F1582" s="7">
        <v>0</v>
      </c>
      <c r="G1582" s="8">
        <f t="shared" ref="G1582:G1686" si="70">B1582/1000*C1582</f>
        <v>299.47460999999998</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3793032.71</v>
      </c>
      <c r="D1583" s="2">
        <v>0</v>
      </c>
      <c r="E1583" s="2">
        <v>0</v>
      </c>
      <c r="F1583" s="2">
        <v>0</v>
      </c>
      <c r="G1583" s="3">
        <f t="shared" si="70"/>
        <v>7586.0654199999999</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25386.400000000001</v>
      </c>
      <c r="D1584" s="2">
        <v>0</v>
      </c>
      <c r="E1584" s="2">
        <v>0</v>
      </c>
      <c r="F1584" s="2">
        <v>0</v>
      </c>
      <c r="G1584" s="3">
        <f t="shared" si="70"/>
        <v>76.159200000000013</v>
      </c>
      <c r="H1584" s="3">
        <f t="shared" si="71"/>
        <v>0.40000000000145519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3717962.06</v>
      </c>
      <c r="D1585" s="2">
        <v>0</v>
      </c>
      <c r="E1585" s="2">
        <v>0</v>
      </c>
      <c r="F1585" s="2">
        <v>0</v>
      </c>
      <c r="G1585" s="3">
        <f t="shared" si="70"/>
        <v>14871.848240000001</v>
      </c>
      <c r="H1585" s="3">
        <f t="shared" si="71"/>
        <v>6.0000000055879354E-2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2628930.9700000002</v>
      </c>
      <c r="D1586" s="2">
        <v>0</v>
      </c>
      <c r="E1586" s="2">
        <v>0</v>
      </c>
      <c r="F1586" s="2">
        <v>0</v>
      </c>
      <c r="G1586" s="3">
        <f t="shared" si="70"/>
        <v>13144.654850000001</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818198.16</v>
      </c>
      <c r="D1587" s="2">
        <v>0</v>
      </c>
      <c r="E1587" s="2">
        <v>0</v>
      </c>
      <c r="F1587" s="2">
        <v>0</v>
      </c>
      <c r="G1587" s="3">
        <f t="shared" si="70"/>
        <v>4909.1889600000004</v>
      </c>
      <c r="H1587" s="3">
        <f t="shared" si="71"/>
        <v>0.16000000003259629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2767.84</v>
      </c>
      <c r="D1588" s="2">
        <v>0</v>
      </c>
      <c r="E1588" s="2">
        <v>0</v>
      </c>
      <c r="F1588" s="2">
        <v>0</v>
      </c>
      <c r="G1588" s="3">
        <f t="shared" si="70"/>
        <v>19.374880000000001</v>
      </c>
      <c r="H1588" s="3">
        <f t="shared" si="71"/>
        <v>0.15999999999985448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268065.09000000003</v>
      </c>
      <c r="D1593" s="2">
        <v>0</v>
      </c>
      <c r="E1593" s="2">
        <v>0</v>
      </c>
      <c r="F1593" s="2">
        <v>0</v>
      </c>
      <c r="G1593" s="3">
        <f t="shared" si="70"/>
        <v>3216.7810800000002</v>
      </c>
      <c r="H1593" s="3">
        <f t="shared" si="71"/>
        <v>9.0000000025611371E-2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49684.25</v>
      </c>
      <c r="D1594" s="2">
        <v>0</v>
      </c>
      <c r="E1594" s="2">
        <v>0</v>
      </c>
      <c r="F1594" s="2">
        <v>0</v>
      </c>
      <c r="G1594" s="3">
        <f t="shared" si="70"/>
        <v>645.89524999999992</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3791689.6599999997</v>
      </c>
      <c r="D1602" s="2">
        <v>0</v>
      </c>
      <c r="E1602" s="2">
        <v>0</v>
      </c>
      <c r="F1602" s="2">
        <v>0</v>
      </c>
      <c r="G1602" s="3">
        <f t="shared" si="70"/>
        <v>79625.482860000004</v>
      </c>
      <c r="H1602" s="3">
        <f t="shared" si="71"/>
        <v>0.34000000031664968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34484.629999999997</v>
      </c>
      <c r="D1603" s="2">
        <v>0</v>
      </c>
      <c r="E1603" s="2">
        <v>0</v>
      </c>
      <c r="F1603" s="2">
        <v>0</v>
      </c>
      <c r="G1603" s="3">
        <f t="shared" si="70"/>
        <v>758.66185999999993</v>
      </c>
      <c r="H1603" s="3">
        <f t="shared" si="71"/>
        <v>0.37000000000261934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3708260.73</v>
      </c>
      <c r="D1604" s="2">
        <v>0</v>
      </c>
      <c r="E1604" s="2">
        <v>0</v>
      </c>
      <c r="F1604" s="2">
        <v>0</v>
      </c>
      <c r="G1604" s="3">
        <f t="shared" si="70"/>
        <v>85289.996790000005</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2611079</v>
      </c>
      <c r="D1605" s="2">
        <v>0</v>
      </c>
      <c r="E1605" s="2">
        <v>0</v>
      </c>
      <c r="F1605" s="2">
        <v>0</v>
      </c>
      <c r="G1605" s="3">
        <f t="shared" si="70"/>
        <v>62665.896000000001</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826819.13</v>
      </c>
      <c r="D1606" s="2">
        <v>0</v>
      </c>
      <c r="E1606" s="2">
        <v>0</v>
      </c>
      <c r="F1606" s="2">
        <v>0</v>
      </c>
      <c r="G1606" s="3">
        <f t="shared" si="70"/>
        <v>20670.47825</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3046.2</v>
      </c>
      <c r="D1607" s="2">
        <v>0</v>
      </c>
      <c r="E1607" s="2">
        <v>0</v>
      </c>
      <c r="F1607" s="2">
        <v>0</v>
      </c>
      <c r="G1607" s="3">
        <f t="shared" si="70"/>
        <v>79.201199999999986</v>
      </c>
      <c r="H1607" s="3">
        <f t="shared" si="71"/>
        <v>0.1999999999998181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267316.40000000002</v>
      </c>
      <c r="D1612" s="2">
        <v>0</v>
      </c>
      <c r="E1612" s="2">
        <v>0</v>
      </c>
      <c r="F1612" s="2">
        <v>0</v>
      </c>
      <c r="G1612" s="3">
        <f t="shared" si="70"/>
        <v>8286.8083999999999</v>
      </c>
      <c r="H1612" s="3">
        <f t="shared" si="71"/>
        <v>0.40000000002328306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48944.3</v>
      </c>
      <c r="D1613" s="2">
        <v>0</v>
      </c>
      <c r="E1613" s="2">
        <v>0</v>
      </c>
      <c r="F1613" s="2">
        <v>0</v>
      </c>
      <c r="G1613" s="3">
        <f t="shared" si="70"/>
        <v>1566.2176000000002</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300817.66000000015</v>
      </c>
      <c r="D1621" s="2">
        <v>0</v>
      </c>
      <c r="E1621" s="2">
        <v>0</v>
      </c>
      <c r="F1621" s="2">
        <v>0</v>
      </c>
      <c r="G1621" s="3">
        <f t="shared" si="70"/>
        <v>12032.706400000006</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300817.65999999997</v>
      </c>
      <c r="D1681" s="2">
        <v>0</v>
      </c>
      <c r="E1681" s="2">
        <v>0</v>
      </c>
      <c r="F1681" s="2">
        <v>0</v>
      </c>
      <c r="G1681" s="3">
        <f t="shared" si="70"/>
        <v>30081.766</v>
      </c>
      <c r="H1681" s="3">
        <f t="shared" si="71"/>
        <v>0.34000000002561137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300817.65999999997</v>
      </c>
      <c r="D1683" s="2">
        <v>0</v>
      </c>
      <c r="E1683" s="2">
        <v>0</v>
      </c>
      <c r="F1683" s="2">
        <v>0</v>
      </c>
      <c r="G1683" s="3">
        <f t="shared" si="70"/>
        <v>30683.401319999997</v>
      </c>
      <c r="H1683" s="3">
        <f t="shared" si="71"/>
        <v>0.34000000002561137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27263</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2893272.9299999997</v>
      </c>
      <c r="I17" s="275">
        <f>'PR-RAS'!E6</f>
        <v>3398297.67</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3260797.7399999998</v>
      </c>
      <c r="I18" s="275">
        <f>'PR-RAS'!E152</f>
        <v>3726714.61</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873709.61999999988</v>
      </c>
      <c r="I19" s="275">
        <f>'PR-RAS'!E649</f>
        <v>551331.53999999992</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9" t="s">
        <v>1979</v>
      </c>
      <c r="B22" s="332" t="str">
        <f>BILANCA!B7</f>
        <v>Nefinancijska imovina (šifre 01+02+03+04+05+06)</v>
      </c>
      <c r="C22" s="333"/>
      <c r="D22" s="333"/>
      <c r="E22" s="333"/>
      <c r="F22" s="334"/>
      <c r="G22" s="126" t="str">
        <f>BILANCA!C7</f>
        <v>B002</v>
      </c>
      <c r="H22" s="275">
        <f>BILANCA!D7</f>
        <v>1165757.68</v>
      </c>
      <c r="I22" s="275">
        <f>BILANCA!E7</f>
        <v>936035.26</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1599575.1099999999</v>
      </c>
      <c r="I23" s="275">
        <f>BILANCA!E69</f>
        <v>924186.87</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299474.61</v>
      </c>
      <c r="I24" s="275">
        <f>BILANCA!E177</f>
        <v>300817.66000000009</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2465858.1799999997</v>
      </c>
      <c r="I25" s="275">
        <f>BILANCA!E251</f>
        <v>1559404.47</v>
      </c>
      <c r="J25" s="5"/>
      <c r="K25" s="5"/>
      <c r="L25" s="5"/>
      <c r="M25" s="5"/>
      <c r="N25" s="5"/>
      <c r="O25" s="5"/>
      <c r="P25" s="5"/>
      <c r="Q25" s="5"/>
      <c r="R25" s="5"/>
      <c r="S25" s="5"/>
      <c r="T25" s="5"/>
      <c r="U25" s="5"/>
      <c r="V25" s="5"/>
      <c r="W25" s="5"/>
    </row>
    <row r="26" spans="1:23" ht="48" x14ac:dyDescent="0.25">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3391152.84</v>
      </c>
      <c r="I31" s="275">
        <f>'RAS-funkcijski'!E141</f>
        <v>3772475.75</v>
      </c>
      <c r="J31" s="5"/>
      <c r="K31" s="5"/>
      <c r="L31" s="5"/>
      <c r="M31" s="5"/>
      <c r="N31" s="5"/>
      <c r="O31" s="5"/>
      <c r="P31" s="5"/>
      <c r="Q31" s="5"/>
      <c r="R31" s="5"/>
      <c r="S31" s="5"/>
      <c r="T31" s="5"/>
      <c r="U31" s="5"/>
      <c r="V31" s="5"/>
      <c r="W31" s="5"/>
    </row>
    <row r="32" spans="1:23" ht="29.25" customHeight="1" x14ac:dyDescent="0.25">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9" t="s">
        <v>1981</v>
      </c>
      <c r="B33" s="346" t="str">
        <f>'P-VRIO'!B5</f>
        <v>Promjene u vrijednosti i obujmu imovine (šifre 91511+91512)</v>
      </c>
      <c r="C33" s="333"/>
      <c r="D33" s="333"/>
      <c r="E33" s="333"/>
      <c r="F33" s="334"/>
      <c r="G33" s="126" t="str">
        <f>'P-VRIO'!C5</f>
        <v>9151</v>
      </c>
      <c r="H33" s="275">
        <f>'P-VRIO'!D5</f>
        <v>0</v>
      </c>
      <c r="I33" s="275">
        <f>'P-VRIO'!E5</f>
        <v>448.72</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448.72</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9" t="s">
        <v>1982</v>
      </c>
      <c r="B38" s="332" t="str">
        <f>OBVEZE!B5</f>
        <v>Stanje obveza 1. siječnja (=stanju obveza iz Izvještaja o obvezama na 31. prosinca prethodne godine)</v>
      </c>
      <c r="C38" s="333"/>
      <c r="D38" s="333"/>
      <c r="E38" s="333"/>
      <c r="F38" s="334"/>
      <c r="G38" s="126" t="str">
        <f>OBVEZE!C5</f>
        <v>V001</v>
      </c>
      <c r="H38" s="275">
        <f>OBVEZE!D5</f>
        <v>299474.61</v>
      </c>
      <c r="I38" s="275" t="s">
        <v>1994</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1994</v>
      </c>
      <c r="I39" s="275">
        <f>OBVEZE!D44</f>
        <v>300817.66000000015</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300817.65999999997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8" zoomScaleNormal="100" workbookViewId="0">
      <selection activeCell="E306" sqref="E30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2893272.9299999997</v>
      </c>
      <c r="E6" s="60">
        <f>E7+E43+E49+E82+E106+E125+E134+E140</f>
        <v>3398297.67</v>
      </c>
      <c r="F6" s="45">
        <f t="shared" ref="F6:F132" si="0">IF(D6&lt;&gt;0,IF(E6/D6&gt;=100,"&gt;&gt;100",E6/D6*100),"-")</f>
        <v>117.45513652595507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163584.91</v>
      </c>
      <c r="E49" s="60">
        <f>E50+E53+E58+E61+E64+E68+E71+E74+E77</f>
        <v>420239.44</v>
      </c>
      <c r="F49" s="45">
        <f t="shared" si="0"/>
        <v>256.89376850224141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85616.88</v>
      </c>
      <c r="E61" s="60">
        <f t="shared" si="10"/>
        <v>14118.59</v>
      </c>
      <c r="F61" s="45">
        <f t="shared" si="0"/>
        <v>16.490428055775915</v>
      </c>
    </row>
    <row r="62" spans="1:6" ht="12.75" customHeight="1" x14ac:dyDescent="0.25">
      <c r="A62" s="63">
        <v>6341</v>
      </c>
      <c r="B62" s="65" t="s">
        <v>127</v>
      </c>
      <c r="C62" s="247" t="s">
        <v>128</v>
      </c>
      <c r="D62" s="194">
        <v>85616.88</v>
      </c>
      <c r="E62" s="194">
        <v>14118.59</v>
      </c>
      <c r="F62" s="45">
        <f t="shared" si="0"/>
        <v>16.490428055775915</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77968.03</v>
      </c>
      <c r="E68" s="60">
        <f t="shared" si="11"/>
        <v>406120.85</v>
      </c>
      <c r="F68" s="45">
        <f t="shared" si="0"/>
        <v>520.88125094349562</v>
      </c>
    </row>
    <row r="69" spans="1:6" ht="12.75" customHeight="1" x14ac:dyDescent="0.25">
      <c r="A69" s="63" t="s">
        <v>141</v>
      </c>
      <c r="B69" s="64" t="s">
        <v>142</v>
      </c>
      <c r="C69" s="247" t="s">
        <v>141</v>
      </c>
      <c r="D69" s="194">
        <v>77968.03</v>
      </c>
      <c r="E69" s="194">
        <v>406120.85</v>
      </c>
      <c r="F69" s="45">
        <f t="shared" si="0"/>
        <v>520.88125094349562</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109594.52</v>
      </c>
      <c r="E106" s="60">
        <f>E107+E112+E120+E124</f>
        <v>134669.81</v>
      </c>
      <c r="F106" s="45">
        <f t="shared" si="0"/>
        <v>122.88005823648847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109594.52</v>
      </c>
      <c r="E112" s="60">
        <f t="shared" si="20"/>
        <v>134669.81</v>
      </c>
      <c r="F112" s="45">
        <f t="shared" si="0"/>
        <v>122.88005823648847</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109594.52</v>
      </c>
      <c r="E117" s="194">
        <v>134669.81</v>
      </c>
      <c r="F117" s="45">
        <f t="shared" si="0"/>
        <v>122.88005823648847</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885237.73</v>
      </c>
      <c r="E125" s="60">
        <f t="shared" si="22"/>
        <v>863879.52</v>
      </c>
      <c r="F125" s="45">
        <f t="shared" si="0"/>
        <v>97.587291043277162</v>
      </c>
    </row>
    <row r="126" spans="1:6" ht="12.75" customHeight="1" x14ac:dyDescent="0.25">
      <c r="A126" s="63">
        <v>661</v>
      </c>
      <c r="B126" s="65" t="s">
        <v>255</v>
      </c>
      <c r="C126" s="247" t="s">
        <v>256</v>
      </c>
      <c r="D126" s="60">
        <f t="shared" ref="D126:E126" si="23">SUM(D127:D128)</f>
        <v>885237.73</v>
      </c>
      <c r="E126" s="60">
        <f t="shared" si="23"/>
        <v>863879.52</v>
      </c>
      <c r="F126" s="45">
        <f t="shared" si="0"/>
        <v>97.587291043277162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885237.73</v>
      </c>
      <c r="E128" s="194">
        <v>863879.52</v>
      </c>
      <c r="F128" s="45">
        <f t="shared" si="0"/>
        <v>97.587291043277162</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1696798.66</v>
      </c>
      <c r="E134" s="60">
        <f t="shared" si="25"/>
        <v>1968725</v>
      </c>
      <c r="F134" s="45">
        <f t="shared" ref="F134:F229" si="26">IF(D134&lt;&gt;0,IF(E134/D134&gt;=100,"&gt;&gt;100",E134/D134*100),"-")</f>
        <v>116.02584598929376</v>
      </c>
    </row>
    <row r="135" spans="1:6" ht="22.8" x14ac:dyDescent="0.25">
      <c r="A135" s="63">
        <v>671</v>
      </c>
      <c r="B135" s="182" t="s">
        <v>273</v>
      </c>
      <c r="C135" s="247" t="s">
        <v>274</v>
      </c>
      <c r="D135" s="60">
        <f t="shared" ref="D135:E135" si="27">SUM(D136:D138)</f>
        <v>44519.72</v>
      </c>
      <c r="E135" s="60">
        <f t="shared" si="27"/>
        <v>54086.19</v>
      </c>
      <c r="F135" s="45">
        <f t="shared" si="26"/>
        <v>121.48816299832974</v>
      </c>
    </row>
    <row r="136" spans="1:6" ht="12.75" customHeight="1" x14ac:dyDescent="0.25">
      <c r="A136" s="63">
        <v>6711</v>
      </c>
      <c r="B136" s="65" t="s">
        <v>275</v>
      </c>
      <c r="C136" s="247" t="s">
        <v>276</v>
      </c>
      <c r="D136" s="194">
        <v>44519.72</v>
      </c>
      <c r="E136" s="194">
        <v>31474.29</v>
      </c>
      <c r="F136" s="45">
        <f t="shared" si="26"/>
        <v>70.697412292799683</v>
      </c>
    </row>
    <row r="137" spans="1:6" ht="22.8" x14ac:dyDescent="0.25">
      <c r="A137" s="63">
        <v>6712</v>
      </c>
      <c r="B137" s="182" t="s">
        <v>277</v>
      </c>
      <c r="C137" s="247" t="s">
        <v>278</v>
      </c>
      <c r="D137" s="194">
        <v>0</v>
      </c>
      <c r="E137" s="194">
        <v>22611.9</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1652278.94</v>
      </c>
      <c r="E139" s="194">
        <v>1914638.81</v>
      </c>
      <c r="F139" s="45">
        <f t="shared" si="26"/>
        <v>115.87866695196152</v>
      </c>
    </row>
    <row r="140" spans="1:6" ht="12.75" customHeight="1" x14ac:dyDescent="0.25">
      <c r="A140" s="63">
        <v>68</v>
      </c>
      <c r="B140" s="65" t="s">
        <v>283</v>
      </c>
      <c r="C140" s="247" t="s">
        <v>284</v>
      </c>
      <c r="D140" s="60">
        <f t="shared" ref="D140:E140" si="28">D141+D151</f>
        <v>38057.11</v>
      </c>
      <c r="E140" s="60">
        <f t="shared" si="28"/>
        <v>10783.9</v>
      </c>
      <c r="F140" s="45">
        <f t="shared" si="26"/>
        <v>28.336098037922479</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38057.11</v>
      </c>
      <c r="E151" s="194">
        <v>10783.9</v>
      </c>
      <c r="F151" s="45">
        <f t="shared" si="26"/>
        <v>28.336098037922479</v>
      </c>
    </row>
    <row r="152" spans="1:6" ht="12.75" customHeight="1" x14ac:dyDescent="0.25">
      <c r="A152" s="63">
        <v>3</v>
      </c>
      <c r="B152" s="64" t="s">
        <v>307</v>
      </c>
      <c r="C152" s="247" t="s">
        <v>13</v>
      </c>
      <c r="D152" s="60">
        <f>D153+D164+D202+D221+D230+D262+D273</f>
        <v>3260797.7399999998</v>
      </c>
      <c r="E152" s="60">
        <f>E153+E164+E202+E221+E230+E262+E273</f>
        <v>3726714.61</v>
      </c>
      <c r="F152" s="45">
        <f t="shared" si="26"/>
        <v>114.28843206938681</v>
      </c>
    </row>
    <row r="153" spans="1:6" ht="12.75" customHeight="1" x14ac:dyDescent="0.25">
      <c r="A153" s="63">
        <v>31</v>
      </c>
      <c r="B153" s="64" t="s">
        <v>308</v>
      </c>
      <c r="C153" s="247" t="s">
        <v>3</v>
      </c>
      <c r="D153" s="60">
        <f t="shared" ref="D153:E153" si="30">D154+D159+D160</f>
        <v>2516619.35</v>
      </c>
      <c r="E153" s="60">
        <f t="shared" si="30"/>
        <v>2613277.37</v>
      </c>
      <c r="F153" s="45">
        <f t="shared" si="26"/>
        <v>103.84078823839609</v>
      </c>
    </row>
    <row r="154" spans="1:6" ht="12.75" customHeight="1" x14ac:dyDescent="0.25">
      <c r="A154" s="63">
        <v>311</v>
      </c>
      <c r="B154" s="64" t="s">
        <v>309</v>
      </c>
      <c r="C154" s="247" t="s">
        <v>310</v>
      </c>
      <c r="D154" s="60">
        <f t="shared" ref="D154:E154" si="31">SUM(D155:D158)</f>
        <v>2082157.59</v>
      </c>
      <c r="E154" s="60">
        <f t="shared" si="31"/>
        <v>2160851.33</v>
      </c>
      <c r="F154" s="45">
        <f t="shared" si="26"/>
        <v>103.77943246841367</v>
      </c>
    </row>
    <row r="155" spans="1:6" ht="12.75" customHeight="1" x14ac:dyDescent="0.25">
      <c r="A155" s="63">
        <v>3111</v>
      </c>
      <c r="B155" s="64" t="s">
        <v>311</v>
      </c>
      <c r="C155" s="247" t="s">
        <v>312</v>
      </c>
      <c r="D155" s="194">
        <v>2082157.59</v>
      </c>
      <c r="E155" s="194">
        <v>2160851.33</v>
      </c>
      <c r="F155" s="45">
        <f t="shared" si="26"/>
        <v>103.77943246841367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121832.07</v>
      </c>
      <c r="E159" s="194">
        <v>119575.05</v>
      </c>
      <c r="F159" s="45">
        <f t="shared" si="26"/>
        <v>98.147433594455052</v>
      </c>
    </row>
    <row r="160" spans="1:6" ht="12.75" customHeight="1" x14ac:dyDescent="0.25">
      <c r="A160" s="63">
        <v>313</v>
      </c>
      <c r="B160" s="65" t="s">
        <v>321</v>
      </c>
      <c r="C160" s="247" t="s">
        <v>322</v>
      </c>
      <c r="D160" s="60">
        <f t="shared" ref="D160:E160" si="32">SUM(D161:D163)</f>
        <v>312629.69</v>
      </c>
      <c r="E160" s="60">
        <f t="shared" si="32"/>
        <v>332850.99</v>
      </c>
      <c r="F160" s="45">
        <f t="shared" si="26"/>
        <v>106.4681316736104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312629.69</v>
      </c>
      <c r="E162" s="194">
        <v>332850.99</v>
      </c>
      <c r="F162" s="45">
        <f t="shared" si="26"/>
        <v>106.4681316736104</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741583.09</v>
      </c>
      <c r="E164" s="60">
        <f>E165+E170+E178+E188+E189+E194</f>
        <v>1110669.3999999999</v>
      </c>
      <c r="F164" s="45">
        <f t="shared" si="26"/>
        <v>149.77005476217101</v>
      </c>
    </row>
    <row r="165" spans="1:6" ht="12.75" customHeight="1" x14ac:dyDescent="0.25">
      <c r="A165" s="63">
        <v>321</v>
      </c>
      <c r="B165" s="64" t="s">
        <v>331</v>
      </c>
      <c r="C165" s="247" t="s">
        <v>332</v>
      </c>
      <c r="D165" s="60">
        <f t="shared" ref="D165:E165" si="33">SUM(D166:D169)</f>
        <v>68456.759999999995</v>
      </c>
      <c r="E165" s="60">
        <f t="shared" si="33"/>
        <v>65643.09</v>
      </c>
      <c r="F165" s="45">
        <f t="shared" si="26"/>
        <v>95.88985806514944</v>
      </c>
    </row>
    <row r="166" spans="1:6" ht="12.75" customHeight="1" x14ac:dyDescent="0.25">
      <c r="A166" s="63">
        <v>3211</v>
      </c>
      <c r="B166" s="64" t="s">
        <v>333</v>
      </c>
      <c r="C166" s="247" t="s">
        <v>334</v>
      </c>
      <c r="D166" s="194">
        <v>4683.78</v>
      </c>
      <c r="E166" s="194">
        <v>4462.96</v>
      </c>
      <c r="F166" s="45">
        <f t="shared" si="26"/>
        <v>95.285431852051133</v>
      </c>
    </row>
    <row r="167" spans="1:6" ht="12.75" customHeight="1" x14ac:dyDescent="0.25">
      <c r="A167" s="63">
        <v>3212</v>
      </c>
      <c r="B167" s="64" t="s">
        <v>335</v>
      </c>
      <c r="C167" s="247" t="s">
        <v>336</v>
      </c>
      <c r="D167" s="194">
        <v>54401.78</v>
      </c>
      <c r="E167" s="194">
        <v>52316.59</v>
      </c>
      <c r="F167" s="45">
        <f t="shared" si="26"/>
        <v>96.16705556325546</v>
      </c>
    </row>
    <row r="168" spans="1:6" ht="12.75" customHeight="1" x14ac:dyDescent="0.25">
      <c r="A168" s="63">
        <v>3213</v>
      </c>
      <c r="B168" s="64" t="s">
        <v>337</v>
      </c>
      <c r="C168" s="247" t="s">
        <v>338</v>
      </c>
      <c r="D168" s="194">
        <v>9371.2000000000007</v>
      </c>
      <c r="E168" s="194">
        <v>8863.5400000000009</v>
      </c>
      <c r="F168" s="45">
        <f t="shared" si="26"/>
        <v>94.582764213761322</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329333.01</v>
      </c>
      <c r="E170" s="60">
        <f t="shared" si="34"/>
        <v>348702.92</v>
      </c>
      <c r="F170" s="45">
        <f t="shared" si="26"/>
        <v>105.88155739383672</v>
      </c>
    </row>
    <row r="171" spans="1:6" ht="12.75" customHeight="1" x14ac:dyDescent="0.25">
      <c r="A171" s="63">
        <v>3221</v>
      </c>
      <c r="B171" s="64" t="s">
        <v>343</v>
      </c>
      <c r="C171" s="247" t="s">
        <v>344</v>
      </c>
      <c r="D171" s="194">
        <v>24949.26</v>
      </c>
      <c r="E171" s="194">
        <v>24993.45</v>
      </c>
      <c r="F171" s="45">
        <f t="shared" si="26"/>
        <v>100.17711948170007</v>
      </c>
    </row>
    <row r="172" spans="1:6" ht="12.75" customHeight="1" x14ac:dyDescent="0.25">
      <c r="A172" s="63">
        <v>3222</v>
      </c>
      <c r="B172" s="64" t="s">
        <v>345</v>
      </c>
      <c r="C172" s="247" t="s">
        <v>346</v>
      </c>
      <c r="D172" s="194">
        <v>255259.82</v>
      </c>
      <c r="E172" s="194">
        <v>257629.4</v>
      </c>
      <c r="F172" s="45">
        <f t="shared" si="26"/>
        <v>100.92830121089955</v>
      </c>
    </row>
    <row r="173" spans="1:6" ht="12.75" customHeight="1" x14ac:dyDescent="0.25">
      <c r="A173" s="63">
        <v>3223</v>
      </c>
      <c r="B173" s="65" t="s">
        <v>347</v>
      </c>
      <c r="C173" s="247" t="s">
        <v>348</v>
      </c>
      <c r="D173" s="194">
        <v>42918.26</v>
      </c>
      <c r="E173" s="194">
        <v>51216.26</v>
      </c>
      <c r="F173" s="45">
        <f t="shared" si="26"/>
        <v>119.33442781697114</v>
      </c>
    </row>
    <row r="174" spans="1:6" ht="12.75" customHeight="1" x14ac:dyDescent="0.25">
      <c r="A174" s="63">
        <v>3224</v>
      </c>
      <c r="B174" s="65" t="s">
        <v>349</v>
      </c>
      <c r="C174" s="247" t="s">
        <v>350</v>
      </c>
      <c r="D174" s="194">
        <v>0</v>
      </c>
      <c r="E174" s="194">
        <v>798</v>
      </c>
      <c r="F174" s="45" t="str">
        <f t="shared" si="26"/>
        <v>-</v>
      </c>
    </row>
    <row r="175" spans="1:6" ht="12.75" customHeight="1" x14ac:dyDescent="0.25">
      <c r="A175" s="63">
        <v>3225</v>
      </c>
      <c r="B175" s="65" t="s">
        <v>351</v>
      </c>
      <c r="C175" s="247" t="s">
        <v>352</v>
      </c>
      <c r="D175" s="194">
        <v>4342.8599999999997</v>
      </c>
      <c r="E175" s="194">
        <v>11058.02</v>
      </c>
      <c r="F175" s="45">
        <f t="shared" si="26"/>
        <v>254.62529300967569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1862.81</v>
      </c>
      <c r="E177" s="194">
        <v>3007.79</v>
      </c>
      <c r="F177" s="45">
        <f t="shared" si="26"/>
        <v>161.46520579125087</v>
      </c>
    </row>
    <row r="178" spans="1:6" ht="12.75" customHeight="1" x14ac:dyDescent="0.25">
      <c r="A178" s="63">
        <v>323</v>
      </c>
      <c r="B178" s="65" t="s">
        <v>357</v>
      </c>
      <c r="C178" s="247" t="s">
        <v>358</v>
      </c>
      <c r="D178" s="60">
        <f t="shared" ref="D178:E178" si="35">SUM(D179:D187)</f>
        <v>299899.71999999997</v>
      </c>
      <c r="E178" s="60">
        <f t="shared" si="35"/>
        <v>326961.43999999994</v>
      </c>
      <c r="F178" s="45">
        <f t="shared" si="26"/>
        <v>109.0235896185565</v>
      </c>
    </row>
    <row r="179" spans="1:6" ht="12.75" customHeight="1" x14ac:dyDescent="0.25">
      <c r="A179" s="63">
        <v>3231</v>
      </c>
      <c r="B179" s="65" t="s">
        <v>359</v>
      </c>
      <c r="C179" s="247" t="s">
        <v>360</v>
      </c>
      <c r="D179" s="194">
        <v>19406.32</v>
      </c>
      <c r="E179" s="194">
        <v>22713.93</v>
      </c>
      <c r="F179" s="45">
        <f t="shared" si="26"/>
        <v>117.04398360946331</v>
      </c>
    </row>
    <row r="180" spans="1:6" ht="12.75" customHeight="1" x14ac:dyDescent="0.25">
      <c r="A180" s="63">
        <v>3232</v>
      </c>
      <c r="B180" s="65" t="s">
        <v>361</v>
      </c>
      <c r="C180" s="247" t="s">
        <v>362</v>
      </c>
      <c r="D180" s="194">
        <v>50118.74</v>
      </c>
      <c r="E180" s="194">
        <v>39981.620000000003</v>
      </c>
      <c r="F180" s="45">
        <f t="shared" si="26"/>
        <v>79.773793195918344</v>
      </c>
    </row>
    <row r="181" spans="1:6" ht="12.75" customHeight="1" x14ac:dyDescent="0.25">
      <c r="A181" s="63">
        <v>3233</v>
      </c>
      <c r="B181" s="65" t="s">
        <v>363</v>
      </c>
      <c r="C181" s="247" t="s">
        <v>364</v>
      </c>
      <c r="D181" s="194">
        <v>3861.11</v>
      </c>
      <c r="E181" s="194">
        <v>8919.41</v>
      </c>
      <c r="F181" s="45">
        <f t="shared" si="26"/>
        <v>231.00636863492622</v>
      </c>
    </row>
    <row r="182" spans="1:6" ht="12.75" customHeight="1" x14ac:dyDescent="0.25">
      <c r="A182" s="63">
        <v>3234</v>
      </c>
      <c r="B182" s="65" t="s">
        <v>365</v>
      </c>
      <c r="C182" s="247" t="s">
        <v>366</v>
      </c>
      <c r="D182" s="194">
        <v>26653.9</v>
      </c>
      <c r="E182" s="194">
        <v>26062.7</v>
      </c>
      <c r="F182" s="45">
        <f t="shared" si="26"/>
        <v>97.781938102866746</v>
      </c>
    </row>
    <row r="183" spans="1:6" ht="12.75" customHeight="1" x14ac:dyDescent="0.25">
      <c r="A183" s="63">
        <v>3235</v>
      </c>
      <c r="B183" s="64" t="s">
        <v>367</v>
      </c>
      <c r="C183" s="247" t="s">
        <v>368</v>
      </c>
      <c r="D183" s="194">
        <v>55.22</v>
      </c>
      <c r="E183" s="194">
        <v>398.68</v>
      </c>
      <c r="F183" s="45">
        <f t="shared" si="26"/>
        <v>721.98478812024632</v>
      </c>
    </row>
    <row r="184" spans="1:6" ht="12.75" customHeight="1" x14ac:dyDescent="0.25">
      <c r="A184" s="63">
        <v>3236</v>
      </c>
      <c r="B184" s="64" t="s">
        <v>369</v>
      </c>
      <c r="C184" s="247" t="s">
        <v>370</v>
      </c>
      <c r="D184" s="194">
        <v>83077.33</v>
      </c>
      <c r="E184" s="194">
        <v>126748.77</v>
      </c>
      <c r="F184" s="45">
        <f t="shared" si="26"/>
        <v>152.56721659205948</v>
      </c>
    </row>
    <row r="185" spans="1:6" ht="12.75" customHeight="1" x14ac:dyDescent="0.25">
      <c r="A185" s="63">
        <v>3237</v>
      </c>
      <c r="B185" s="64" t="s">
        <v>371</v>
      </c>
      <c r="C185" s="247" t="s">
        <v>372</v>
      </c>
      <c r="D185" s="194">
        <v>43389.68</v>
      </c>
      <c r="E185" s="194">
        <v>41819.599999999999</v>
      </c>
      <c r="F185" s="45">
        <f t="shared" si="26"/>
        <v>96.381443698132827</v>
      </c>
    </row>
    <row r="186" spans="1:6" ht="12.75" customHeight="1" x14ac:dyDescent="0.25">
      <c r="A186" s="63">
        <v>3238</v>
      </c>
      <c r="B186" s="64" t="s">
        <v>373</v>
      </c>
      <c r="C186" s="247" t="s">
        <v>374</v>
      </c>
      <c r="D186" s="194">
        <v>31444.21</v>
      </c>
      <c r="E186" s="194">
        <v>33675.85</v>
      </c>
      <c r="F186" s="45">
        <f t="shared" si="26"/>
        <v>107.09714125430405</v>
      </c>
    </row>
    <row r="187" spans="1:6" ht="12.75" customHeight="1" x14ac:dyDescent="0.25">
      <c r="A187" s="63">
        <v>3239</v>
      </c>
      <c r="B187" s="64" t="s">
        <v>375</v>
      </c>
      <c r="C187" s="247" t="s">
        <v>376</v>
      </c>
      <c r="D187" s="194">
        <v>41893.21</v>
      </c>
      <c r="E187" s="194">
        <v>26640.880000000001</v>
      </c>
      <c r="F187" s="45">
        <f t="shared" si="26"/>
        <v>63.592357806909526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320557.45</v>
      </c>
      <c r="F189" s="45" t="str">
        <f>IF(D189&lt;&gt;0,IF(E189/D189&gt;=100,"&gt;&gt;100",E189/D189*100),"-")</f>
        <v>-</v>
      </c>
    </row>
    <row r="190" spans="1:6" ht="12.75" customHeight="1" x14ac:dyDescent="0.25">
      <c r="A190" s="70" t="s">
        <v>381</v>
      </c>
      <c r="B190" s="65" t="s">
        <v>382</v>
      </c>
      <c r="C190" s="277" t="s">
        <v>381</v>
      </c>
      <c r="D190" s="192"/>
      <c r="E190" s="192">
        <v>320557.45</v>
      </c>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43893.599999999999</v>
      </c>
      <c r="E194" s="60">
        <f t="shared" si="36"/>
        <v>48804.5</v>
      </c>
      <c r="F194" s="45">
        <f t="shared" si="26"/>
        <v>111.18819144476643</v>
      </c>
    </row>
    <row r="195" spans="1:6" ht="12.75" customHeight="1" x14ac:dyDescent="0.25">
      <c r="A195" s="63">
        <v>3291</v>
      </c>
      <c r="B195" s="183" t="s">
        <v>391</v>
      </c>
      <c r="C195" s="247" t="s">
        <v>392</v>
      </c>
      <c r="D195" s="194">
        <v>11562.84</v>
      </c>
      <c r="E195" s="194">
        <v>11729.18</v>
      </c>
      <c r="F195" s="45">
        <f t="shared" si="26"/>
        <v>101.43857391436705</v>
      </c>
    </row>
    <row r="196" spans="1:6" ht="12.75" customHeight="1" x14ac:dyDescent="0.25">
      <c r="A196" s="63">
        <v>3292</v>
      </c>
      <c r="B196" s="64" t="s">
        <v>393</v>
      </c>
      <c r="C196" s="247" t="s">
        <v>394</v>
      </c>
      <c r="D196" s="194">
        <v>8072.58</v>
      </c>
      <c r="E196" s="194">
        <v>6320.05</v>
      </c>
      <c r="F196" s="45">
        <f t="shared" si="26"/>
        <v>78.29033592729958</v>
      </c>
    </row>
    <row r="197" spans="1:6" ht="12.75" customHeight="1" x14ac:dyDescent="0.25">
      <c r="A197" s="63">
        <v>3293</v>
      </c>
      <c r="B197" s="64" t="s">
        <v>395</v>
      </c>
      <c r="C197" s="247" t="s">
        <v>396</v>
      </c>
      <c r="D197" s="194">
        <v>4836.76</v>
      </c>
      <c r="E197" s="194">
        <v>5101.92</v>
      </c>
      <c r="F197" s="45">
        <f t="shared" si="26"/>
        <v>105.48218228731629</v>
      </c>
    </row>
    <row r="198" spans="1:6" ht="12.75" customHeight="1" x14ac:dyDescent="0.25">
      <c r="A198" s="63">
        <v>3294</v>
      </c>
      <c r="B198" s="64" t="s">
        <v>397</v>
      </c>
      <c r="C198" s="247" t="s">
        <v>398</v>
      </c>
      <c r="D198" s="194">
        <v>2601.7199999999998</v>
      </c>
      <c r="E198" s="194">
        <v>2484.1799999999998</v>
      </c>
      <c r="F198" s="45">
        <f t="shared" si="26"/>
        <v>95.482219454822186</v>
      </c>
    </row>
    <row r="199" spans="1:6" ht="12.75" customHeight="1" x14ac:dyDescent="0.25">
      <c r="A199" s="63">
        <v>3295</v>
      </c>
      <c r="B199" s="64" t="s">
        <v>399</v>
      </c>
      <c r="C199" s="247" t="s">
        <v>400</v>
      </c>
      <c r="D199" s="194">
        <v>6550.57</v>
      </c>
      <c r="E199" s="194">
        <v>9960.5</v>
      </c>
      <c r="F199" s="45">
        <f t="shared" si="26"/>
        <v>152.05546998200157</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10269.129999999999</v>
      </c>
      <c r="E201" s="194">
        <v>13208.67</v>
      </c>
      <c r="F201" s="45">
        <f t="shared" si="26"/>
        <v>128.62501497205704</v>
      </c>
    </row>
    <row r="202" spans="1:6" ht="12.75" customHeight="1" x14ac:dyDescent="0.25">
      <c r="A202" s="63">
        <v>34</v>
      </c>
      <c r="B202" s="183" t="s">
        <v>405</v>
      </c>
      <c r="C202" s="247" t="s">
        <v>406</v>
      </c>
      <c r="D202" s="60">
        <f t="shared" ref="D202:E202" si="37">D203+D208+D216</f>
        <v>2595.2999999999997</v>
      </c>
      <c r="E202" s="60">
        <f t="shared" si="37"/>
        <v>2767.84</v>
      </c>
      <c r="F202" s="45">
        <f t="shared" si="26"/>
        <v>106.6481716949871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2595.2999999999997</v>
      </c>
      <c r="E216" s="60">
        <f t="shared" si="40"/>
        <v>2767.84</v>
      </c>
      <c r="F216" s="45">
        <f t="shared" si="26"/>
        <v>106.6481716949871</v>
      </c>
    </row>
    <row r="217" spans="1:6" ht="12.75" customHeight="1" x14ac:dyDescent="0.25">
      <c r="A217" s="63">
        <v>3431</v>
      </c>
      <c r="B217" s="182" t="s">
        <v>435</v>
      </c>
      <c r="C217" s="247" t="s">
        <v>436</v>
      </c>
      <c r="D217" s="194">
        <v>2588.9699999999998</v>
      </c>
      <c r="E217" s="194">
        <v>2765.88</v>
      </c>
      <c r="F217" s="45">
        <f t="shared" si="26"/>
        <v>106.83321938840544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6.33</v>
      </c>
      <c r="E219" s="194">
        <v>1.96</v>
      </c>
      <c r="F219" s="45">
        <f t="shared" si="26"/>
        <v>30.963665086887836</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3260797.7399999998</v>
      </c>
      <c r="E299" s="60">
        <f>E152-E297+E298</f>
        <v>3726714.61</v>
      </c>
      <c r="F299" s="45">
        <f t="shared" si="68"/>
        <v>114.28843206938681</v>
      </c>
    </row>
    <row r="300" spans="1:6" ht="12.75" customHeight="1" x14ac:dyDescent="0.25">
      <c r="A300" s="63" t="s">
        <v>581</v>
      </c>
      <c r="B300" s="64" t="s">
        <v>592</v>
      </c>
      <c r="C300" s="247" t="s">
        <v>593</v>
      </c>
      <c r="D300" s="60">
        <f>IF(D6&gt;=D299,D6-D299,0)</f>
        <v>0</v>
      </c>
      <c r="E300" s="60">
        <f>IF(E6&gt;=E299,E6-E299,0)</f>
        <v>0</v>
      </c>
      <c r="F300" s="45" t="str">
        <f t="shared" si="68"/>
        <v>-</v>
      </c>
    </row>
    <row r="301" spans="1:6" ht="12.75" customHeight="1" x14ac:dyDescent="0.25">
      <c r="A301" s="63" t="s">
        <v>581</v>
      </c>
      <c r="B301" s="64" t="s">
        <v>594</v>
      </c>
      <c r="C301" s="247" t="s">
        <v>595</v>
      </c>
      <c r="D301" s="60">
        <f>IF(D299&gt;=D6,D299-D6,0)</f>
        <v>367524.81000000006</v>
      </c>
      <c r="E301" s="60">
        <f>IF(E299&gt;=E6,E299-E6,0)</f>
        <v>328416.93999999994</v>
      </c>
      <c r="F301" s="45">
        <f t="shared" si="68"/>
        <v>89.359121088995295</v>
      </c>
    </row>
    <row r="302" spans="1:6" ht="12.75" customHeight="1" x14ac:dyDescent="0.25">
      <c r="A302" s="63">
        <v>92211</v>
      </c>
      <c r="B302" s="64" t="s">
        <v>596</v>
      </c>
      <c r="C302" s="247" t="s">
        <v>597</v>
      </c>
      <c r="D302" s="194">
        <v>1371589.53</v>
      </c>
      <c r="E302" s="194">
        <v>873709.62</v>
      </c>
      <c r="F302" s="45">
        <f t="shared" si="68"/>
        <v>63.70051687402426</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322806.24</v>
      </c>
      <c r="E304" s="194">
        <v>41933.32</v>
      </c>
      <c r="F304" s="45">
        <f t="shared" si="68"/>
        <v>12.990244550415134</v>
      </c>
    </row>
    <row r="305" spans="1:6" ht="12" x14ac:dyDescent="0.25">
      <c r="A305" s="63">
        <v>9661</v>
      </c>
      <c r="B305" s="220" t="s">
        <v>602</v>
      </c>
      <c r="C305" s="247" t="s">
        <v>603</v>
      </c>
      <c r="D305" s="194">
        <v>322806.24</v>
      </c>
      <c r="E305" s="194">
        <v>41933.32</v>
      </c>
      <c r="F305" s="45">
        <f t="shared" si="68"/>
        <v>12.990244550415134</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51800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51800</v>
      </c>
      <c r="F321" s="45" t="str">
        <f t="shared" si="72"/>
        <v>-</v>
      </c>
    </row>
    <row r="322" spans="1:6" ht="12.75" customHeight="1" x14ac:dyDescent="0.25">
      <c r="A322" s="63">
        <v>721</v>
      </c>
      <c r="B322" s="64" t="s">
        <v>635</v>
      </c>
      <c r="C322" s="247" t="s">
        <v>636</v>
      </c>
      <c r="D322" s="60">
        <f t="shared" ref="D322:E322" si="77">SUM(D323:D326)</f>
        <v>0</v>
      </c>
      <c r="E322" s="60">
        <f t="shared" si="77"/>
        <v>49050</v>
      </c>
      <c r="F322" s="45" t="str">
        <f t="shared" si="72"/>
        <v>-</v>
      </c>
    </row>
    <row r="323" spans="1:6" ht="12.75" customHeight="1" x14ac:dyDescent="0.25">
      <c r="A323" s="63">
        <v>7211</v>
      </c>
      <c r="B323" s="64" t="s">
        <v>637</v>
      </c>
      <c r="C323" s="247" t="s">
        <v>638</v>
      </c>
      <c r="D323" s="194">
        <v>0</v>
      </c>
      <c r="E323" s="194">
        <v>49050</v>
      </c>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2750</v>
      </c>
      <c r="F336" s="45" t="str">
        <f t="shared" si="72"/>
        <v>-</v>
      </c>
    </row>
    <row r="337" spans="1:6" ht="12.75" customHeight="1" x14ac:dyDescent="0.25">
      <c r="A337" s="63">
        <v>7231</v>
      </c>
      <c r="B337" s="64" t="s">
        <v>665</v>
      </c>
      <c r="C337" s="247" t="s">
        <v>666</v>
      </c>
      <c r="D337" s="194">
        <v>0</v>
      </c>
      <c r="E337" s="194">
        <v>2750</v>
      </c>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130355.1</v>
      </c>
      <c r="E360" s="60">
        <f t="shared" si="86"/>
        <v>45761.14</v>
      </c>
      <c r="F360" s="45">
        <f t="shared" si="72"/>
        <v>35.104986302799048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53333.41</v>
      </c>
      <c r="E373" s="60">
        <f t="shared" si="90"/>
        <v>45761.14</v>
      </c>
      <c r="F373" s="45">
        <f t="shared" si="72"/>
        <v>85.802014159604639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26181.41</v>
      </c>
      <c r="E379" s="60">
        <f t="shared" si="92"/>
        <v>45761.14</v>
      </c>
      <c r="F379" s="45">
        <f t="shared" si="72"/>
        <v>174.7848568889147</v>
      </c>
    </row>
    <row r="380" spans="1:6" ht="12.75" customHeight="1" x14ac:dyDescent="0.25">
      <c r="A380" s="63">
        <v>4221</v>
      </c>
      <c r="B380" s="64" t="s">
        <v>647</v>
      </c>
      <c r="C380" s="247" t="s">
        <v>739</v>
      </c>
      <c r="D380" s="194">
        <v>3011.79</v>
      </c>
      <c r="E380" s="194">
        <v>3363.6</v>
      </c>
      <c r="F380" s="45">
        <f t="shared" si="72"/>
        <v>111.68109330331797</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420</v>
      </c>
      <c r="E382" s="194">
        <v>5961</v>
      </c>
      <c r="F382" s="45">
        <f t="shared" si="72"/>
        <v>1419.2857142857142</v>
      </c>
    </row>
    <row r="383" spans="1:6" ht="12.75" customHeight="1" x14ac:dyDescent="0.25">
      <c r="A383" s="63">
        <v>4224</v>
      </c>
      <c r="B383" s="64" t="s">
        <v>653</v>
      </c>
      <c r="C383" s="247" t="s">
        <v>743</v>
      </c>
      <c r="D383" s="194">
        <v>0</v>
      </c>
      <c r="E383" s="194">
        <v>34774.980000000003</v>
      </c>
      <c r="F383" s="45" t="str">
        <f t="shared" si="72"/>
        <v>-</v>
      </c>
    </row>
    <row r="384" spans="1:6" ht="12.75" customHeight="1" x14ac:dyDescent="0.25">
      <c r="A384" s="70">
        <v>4225</v>
      </c>
      <c r="B384" s="65" t="s">
        <v>655</v>
      </c>
      <c r="C384" s="278" t="s">
        <v>744</v>
      </c>
      <c r="D384" s="192">
        <v>3567.12</v>
      </c>
      <c r="E384" s="192">
        <v>1661.56</v>
      </c>
      <c r="F384" s="71">
        <f t="shared" si="72"/>
        <v>46.579873959945282</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19182.5</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27152</v>
      </c>
      <c r="E388" s="60">
        <f t="shared" si="93"/>
        <v>0</v>
      </c>
      <c r="F388" s="45">
        <f t="shared" si="72"/>
        <v>0</v>
      </c>
    </row>
    <row r="389" spans="1:6" ht="12.75" customHeight="1" x14ac:dyDescent="0.25">
      <c r="A389" s="63">
        <v>4231</v>
      </c>
      <c r="B389" s="64" t="s">
        <v>665</v>
      </c>
      <c r="C389" s="247" t="s">
        <v>750</v>
      </c>
      <c r="D389" s="194">
        <v>27152</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77021.69</v>
      </c>
      <c r="E412" s="60">
        <f t="shared" si="100"/>
        <v>0</v>
      </c>
      <c r="F412" s="45">
        <f t="shared" si="72"/>
        <v>0</v>
      </c>
    </row>
    <row r="413" spans="1:6" ht="12.75" customHeight="1" x14ac:dyDescent="0.25">
      <c r="A413" s="63">
        <v>451</v>
      </c>
      <c r="B413" s="64" t="s">
        <v>784</v>
      </c>
      <c r="C413" s="247" t="s">
        <v>785</v>
      </c>
      <c r="D413" s="194">
        <v>77021.69</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6038.8600000000006</v>
      </c>
      <c r="F417" s="45" t="str">
        <f t="shared" si="72"/>
        <v>-</v>
      </c>
    </row>
    <row r="418" spans="1:6" ht="12.75" customHeight="1" x14ac:dyDescent="0.25">
      <c r="A418" s="63" t="s">
        <v>581</v>
      </c>
      <c r="B418" s="64" t="s">
        <v>794</v>
      </c>
      <c r="C418" s="247" t="s">
        <v>795</v>
      </c>
      <c r="D418" s="60">
        <f t="shared" ref="D418:E418" si="102">IF(D360&gt;=D308,D360-D308,0)</f>
        <v>130355.1</v>
      </c>
      <c r="E418" s="60">
        <f t="shared" si="102"/>
        <v>0</v>
      </c>
      <c r="F418" s="45">
        <f t="shared" si="72"/>
        <v>0</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2893272.9299999997</v>
      </c>
      <c r="E422" s="60">
        <f>E6+E308</f>
        <v>3450097.67</v>
      </c>
      <c r="F422" s="45">
        <f t="shared" si="72"/>
        <v>119.24549648345828</v>
      </c>
    </row>
    <row r="423" spans="1:6" ht="12.75" customHeight="1" x14ac:dyDescent="0.25">
      <c r="A423" s="63" t="s">
        <v>581</v>
      </c>
      <c r="B423" s="64" t="s">
        <v>804</v>
      </c>
      <c r="C423" s="247" t="s">
        <v>805</v>
      </c>
      <c r="D423" s="60">
        <f t="shared" ref="D423:E423" si="103">D299+D360</f>
        <v>3391152.84</v>
      </c>
      <c r="E423" s="60">
        <f t="shared" si="103"/>
        <v>3772475.75</v>
      </c>
      <c r="F423" s="45">
        <f t="shared" si="72"/>
        <v>111.2446394483358</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497879.91000000015</v>
      </c>
      <c r="E425" s="60">
        <f t="shared" si="105"/>
        <v>322378.08000000007</v>
      </c>
      <c r="F425" s="45">
        <f t="shared" si="72"/>
        <v>64.750168368914501</v>
      </c>
    </row>
    <row r="426" spans="1:6" ht="12.75" customHeight="1" x14ac:dyDescent="0.25">
      <c r="A426" s="251" t="s">
        <v>810</v>
      </c>
      <c r="B426" s="183" t="s">
        <v>811</v>
      </c>
      <c r="C426" s="252" t="s">
        <v>812</v>
      </c>
      <c r="D426" s="60">
        <f t="shared" ref="D426:E426" si="106">IF(D302-D303+D419-D420&gt;=0,D302-D303+D419-D420,0)</f>
        <v>1371589.53</v>
      </c>
      <c r="E426" s="60">
        <f t="shared" si="106"/>
        <v>873709.62</v>
      </c>
      <c r="F426" s="45">
        <f t="shared" si="72"/>
        <v>63.70051687402426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322806.24</v>
      </c>
      <c r="E428" s="81">
        <f t="shared" si="108"/>
        <v>41933.32</v>
      </c>
      <c r="F428" s="61">
        <f t="shared" si="72"/>
        <v>12.990244550415134</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2893272.9299999997</v>
      </c>
      <c r="E643" s="60">
        <f>E422+E430</f>
        <v>3450097.67</v>
      </c>
      <c r="F643" s="45">
        <f t="shared" si="109"/>
        <v>119.24549648345828</v>
      </c>
    </row>
    <row r="644" spans="1:6" ht="12.75" customHeight="1" x14ac:dyDescent="0.25">
      <c r="A644" s="63" t="s">
        <v>581</v>
      </c>
      <c r="B644" s="64" t="s">
        <v>1237</v>
      </c>
      <c r="C644" s="247" t="s">
        <v>1238</v>
      </c>
      <c r="D644" s="60">
        <f>D423+D535</f>
        <v>3391152.84</v>
      </c>
      <c r="E644" s="60">
        <f>E423+E535</f>
        <v>3772475.75</v>
      </c>
      <c r="F644" s="45">
        <f t="shared" si="109"/>
        <v>111.2446394483358</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497879.91000000015</v>
      </c>
      <c r="E646" s="60">
        <f t="shared" si="164"/>
        <v>322378.08000000007</v>
      </c>
      <c r="F646" s="45">
        <f t="shared" si="109"/>
        <v>64.750168368914501</v>
      </c>
    </row>
    <row r="647" spans="1:6" ht="22.8" x14ac:dyDescent="0.25">
      <c r="A647" s="251" t="s">
        <v>1243</v>
      </c>
      <c r="B647" s="64" t="s">
        <v>1244</v>
      </c>
      <c r="C647" s="252" t="s">
        <v>1243</v>
      </c>
      <c r="D647" s="60">
        <f>IF(D426-D427+D641-D642&gt;=0,D426-D427+D641-D642,0)</f>
        <v>1371589.53</v>
      </c>
      <c r="E647" s="60">
        <f>IF(E426-E427+E641-E642&gt;=0,E426-E427+E641-E642,0)</f>
        <v>873709.62</v>
      </c>
      <c r="F647" s="45">
        <f t="shared" si="109"/>
        <v>63.70051687402426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873709.61999999988</v>
      </c>
      <c r="E649" s="60">
        <f t="shared" si="165"/>
        <v>551331.53999999992</v>
      </c>
      <c r="F649" s="45">
        <f t="shared" si="109"/>
        <v>63.102377194839633</v>
      </c>
    </row>
    <row r="650" spans="1:6" ht="22.8" x14ac:dyDescent="0.25">
      <c r="A650" s="63" t="s">
        <v>581</v>
      </c>
      <c r="B650" s="64" t="s">
        <v>1249</v>
      </c>
      <c r="C650" s="247" t="s">
        <v>1250</v>
      </c>
      <c r="D650" s="60">
        <f t="shared" ref="D650:E650" si="166">IF(D646+D648-D645-D647&gt;=0,D646+D648-D645-D647,0)</f>
        <v>0</v>
      </c>
      <c r="E650" s="60">
        <f t="shared" si="166"/>
        <v>0</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1669863.21</v>
      </c>
      <c r="E653" s="194">
        <v>1219185.01</v>
      </c>
      <c r="F653" s="45">
        <f t="shared" ref="F653:F740" si="167">IF(D653&lt;&gt;0,IF(E653/D653&gt;=100,"&gt;&gt;100",E653/D653*100),"-")</f>
        <v>73.011070769084142</v>
      </c>
    </row>
    <row r="654" spans="1:6" ht="12.75" customHeight="1" x14ac:dyDescent="0.25">
      <c r="A654" s="63" t="s">
        <v>1256</v>
      </c>
      <c r="B654" s="64" t="s">
        <v>1257</v>
      </c>
      <c r="C654" s="247" t="s">
        <v>1256</v>
      </c>
      <c r="D654" s="194">
        <v>3057541.73</v>
      </c>
      <c r="E654" s="194">
        <v>3299459.44</v>
      </c>
      <c r="F654" s="45">
        <f t="shared" si="167"/>
        <v>107.91216380225823</v>
      </c>
    </row>
    <row r="655" spans="1:6" ht="12.75" customHeight="1" x14ac:dyDescent="0.25">
      <c r="A655" s="63" t="s">
        <v>1258</v>
      </c>
      <c r="B655" s="64" t="s">
        <v>1259</v>
      </c>
      <c r="C655" s="247" t="s">
        <v>1258</v>
      </c>
      <c r="D655" s="194">
        <v>3508219.93</v>
      </c>
      <c r="E655" s="194">
        <v>3631371.65</v>
      </c>
      <c r="F655" s="45">
        <f t="shared" si="167"/>
        <v>103.51037627221962</v>
      </c>
    </row>
    <row r="656" spans="1:6" ht="22.8" x14ac:dyDescent="0.25">
      <c r="A656" s="63">
        <v>11</v>
      </c>
      <c r="B656" s="64" t="s">
        <v>1260</v>
      </c>
      <c r="C656" s="247" t="s">
        <v>1261</v>
      </c>
      <c r="D656" s="60">
        <f t="shared" ref="D656:E656" si="168">+D653+D654-D655</f>
        <v>1219185.0099999993</v>
      </c>
      <c r="E656" s="60">
        <f t="shared" si="168"/>
        <v>887272.80000000028</v>
      </c>
      <c r="F656" s="45">
        <f t="shared" si="167"/>
        <v>72.775894775806066</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75</v>
      </c>
      <c r="E658" s="253">
        <v>73</v>
      </c>
      <c r="F658" s="45">
        <f t="shared" si="167"/>
        <v>97.333333333333343</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75</v>
      </c>
      <c r="E660" s="253">
        <v>73</v>
      </c>
      <c r="F660" s="45">
        <f t="shared" si="167"/>
        <v>97.333333333333343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85616.88</v>
      </c>
      <c r="E677" s="192">
        <v>14118.59</v>
      </c>
      <c r="F677" s="71">
        <f t="shared" si="167"/>
        <v>16.490428055775915</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77968.03</v>
      </c>
      <c r="E683" s="192">
        <v>406120.85</v>
      </c>
      <c r="F683" s="71">
        <f t="shared" si="167"/>
        <v>520.88125094349562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5600</v>
      </c>
      <c r="E732" s="192">
        <v>3456.59</v>
      </c>
      <c r="F732" s="71">
        <f t="shared" si="167"/>
        <v>61.724821428571431</v>
      </c>
    </row>
    <row r="733" spans="1:6" ht="12.75" customHeight="1" x14ac:dyDescent="0.25">
      <c r="A733" s="70">
        <v>31215</v>
      </c>
      <c r="B733" s="65" t="s">
        <v>1395</v>
      </c>
      <c r="C733" s="278" t="s">
        <v>1396</v>
      </c>
      <c r="D733" s="192">
        <v>2605.37</v>
      </c>
      <c r="E733" s="192">
        <v>1765.76</v>
      </c>
      <c r="F733" s="71">
        <f t="shared" si="167"/>
        <v>67.773867051512838</v>
      </c>
    </row>
    <row r="734" spans="1:6" ht="12.75" customHeight="1" x14ac:dyDescent="0.25">
      <c r="A734" s="70">
        <v>32121</v>
      </c>
      <c r="B734" s="65" t="s">
        <v>1397</v>
      </c>
      <c r="C734" s="278" t="s">
        <v>1398</v>
      </c>
      <c r="D734" s="192">
        <v>54401.78</v>
      </c>
      <c r="E734" s="192">
        <v>52316.59</v>
      </c>
      <c r="F734" s="71">
        <f t="shared" si="167"/>
        <v>96.16705556325546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363.91</v>
      </c>
      <c r="E736" s="194">
        <v>469.54</v>
      </c>
      <c r="F736" s="45">
        <f t="shared" si="167"/>
        <v>129.02640762825973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25504.31</v>
      </c>
      <c r="E738" s="194">
        <v>30310.32</v>
      </c>
      <c r="F738" s="45">
        <f t="shared" si="167"/>
        <v>118.84391304842201</v>
      </c>
    </row>
    <row r="739" spans="1:6" ht="12.75" customHeight="1" x14ac:dyDescent="0.25">
      <c r="A739" s="70" t="s">
        <v>1407</v>
      </c>
      <c r="B739" s="65" t="s">
        <v>1408</v>
      </c>
      <c r="C739" s="278" t="s">
        <v>1407</v>
      </c>
      <c r="D739" s="192">
        <v>649.6</v>
      </c>
      <c r="E739" s="192">
        <v>1020.35</v>
      </c>
      <c r="F739" s="71">
        <f t="shared" si="167"/>
        <v>157.07358374384236</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11562.84</v>
      </c>
      <c r="E741" s="192">
        <v>11729.18</v>
      </c>
      <c r="F741" s="71">
        <f t="shared" ref="F741:F1006" si="169">IF(D741&lt;&gt;0,IF(E741/D741&gt;=100,"&gt;&gt;100",E741/D741*100),"-")</f>
        <v>101.43857391436705</v>
      </c>
    </row>
    <row r="742" spans="1:6" ht="12.75" customHeight="1" x14ac:dyDescent="0.25">
      <c r="A742" s="70" t="s">
        <v>1413</v>
      </c>
      <c r="B742" s="65" t="s">
        <v>1414</v>
      </c>
      <c r="C742" s="278" t="s">
        <v>1413</v>
      </c>
      <c r="D742" s="192">
        <v>1937.25</v>
      </c>
      <c r="E742" s="192">
        <v>1170</v>
      </c>
      <c r="F742" s="71">
        <f t="shared" si="169"/>
        <v>60.394889663182347</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0" zoomScaleNormal="100" workbookViewId="0">
      <selection activeCell="E267" sqref="E26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2765332.79</v>
      </c>
      <c r="E6" s="180">
        <f t="shared" si="0"/>
        <v>1860222.13</v>
      </c>
      <c r="F6" s="181">
        <f t="shared" ref="F6:F298" si="1">IF(D6&gt;0,IF(E6/D6&gt;=100,"&gt;&gt;100",E6/D6*100),"-")</f>
        <v>67.269376645260834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1165757.68</v>
      </c>
      <c r="E7" s="79">
        <f t="shared" si="2"/>
        <v>936035.26</v>
      </c>
      <c r="F7" s="71">
        <f t="shared" si="1"/>
        <v>80.294153412740116</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49619.19</v>
      </c>
      <c r="E8" s="79">
        <f>E9+E10-E11</f>
        <v>49556.69</v>
      </c>
      <c r="F8" s="71">
        <f t="shared" si="1"/>
        <v>99.874040668539735</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49431.69</v>
      </c>
      <c r="E9" s="192">
        <v>49431.69</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250</v>
      </c>
      <c r="E10" s="192">
        <v>250</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62.5</v>
      </c>
      <c r="E11" s="192">
        <v>125</v>
      </c>
      <c r="F11" s="71">
        <f t="shared" si="1"/>
        <v>200</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1116138.49</v>
      </c>
      <c r="E12" s="79">
        <f t="shared" si="3"/>
        <v>877596.28999999992</v>
      </c>
      <c r="F12" s="71">
        <f t="shared" si="1"/>
        <v>78.627903066043345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806421.17999999993</v>
      </c>
      <c r="E13" s="79">
        <f t="shared" si="4"/>
        <v>648701.53999999992</v>
      </c>
      <c r="F13" s="71">
        <f t="shared" si="1"/>
        <v>80.44202658466881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105700</v>
      </c>
      <c r="E14" s="192">
        <v>105700</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803302.12</v>
      </c>
      <c r="E15" s="192">
        <v>664663.07999999996</v>
      </c>
      <c r="F15" s="71">
        <f t="shared" si="1"/>
        <v>82.741357635157243</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207998.31</v>
      </c>
      <c r="E17" s="192">
        <v>207998.31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310579.25</v>
      </c>
      <c r="E18" s="192">
        <v>329659.84999999998</v>
      </c>
      <c r="F18" s="71">
        <f t="shared" si="1"/>
        <v>106.14355273251512</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225834.55000000005</v>
      </c>
      <c r="E19" s="79">
        <f t="shared" si="5"/>
        <v>176807.51</v>
      </c>
      <c r="F19" s="71">
        <f t="shared" si="1"/>
        <v>78.290726551805278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145558.28</v>
      </c>
      <c r="E20" s="192">
        <v>147014.35999999999</v>
      </c>
      <c r="F20" s="71">
        <f t="shared" si="1"/>
        <v>101.00034158139269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1155.6099999999999</v>
      </c>
      <c r="E21" s="192">
        <v>339.76</v>
      </c>
      <c r="F21" s="71">
        <f t="shared" si="1"/>
        <v>29.400922456538108</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72386.63</v>
      </c>
      <c r="E22" s="192">
        <v>78189.88</v>
      </c>
      <c r="F22" s="71">
        <f t="shared" si="1"/>
        <v>108.01701916500326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686560.09</v>
      </c>
      <c r="E23" s="192">
        <v>708159.84</v>
      </c>
      <c r="F23" s="71">
        <f t="shared" si="1"/>
        <v>103.14608295975958</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92510.93</v>
      </c>
      <c r="E24" s="192">
        <v>98434.63</v>
      </c>
      <c r="F24" s="71">
        <f t="shared" si="1"/>
        <v>106.40324337891751</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36780.81</v>
      </c>
      <c r="E26" s="192">
        <v>36780.81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809117.8</v>
      </c>
      <c r="E28" s="192">
        <v>892111.77</v>
      </c>
      <c r="F28" s="71">
        <f t="shared" si="1"/>
        <v>110.25734077287632</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83882.760000000009</v>
      </c>
      <c r="E29" s="79">
        <f t="shared" si="6"/>
        <v>52087.239999999991</v>
      </c>
      <c r="F29" s="71">
        <f t="shared" si="1"/>
        <v>62.095286325819501</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243106.35</v>
      </c>
      <c r="E30" s="192">
        <v>227941.97</v>
      </c>
      <c r="F30" s="71">
        <f t="shared" si="1"/>
        <v>93.76224438399079</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159223.59</v>
      </c>
      <c r="E34" s="192">
        <v>175854.73</v>
      </c>
      <c r="F34" s="71">
        <f t="shared" si="1"/>
        <v>110.44514823463032</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1327.22</v>
      </c>
      <c r="E47" s="192">
        <v>1327.22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1327.22</v>
      </c>
      <c r="E50" s="192">
        <v>1327.22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54185.72</v>
      </c>
      <c r="E54" s="192">
        <v>65243.74</v>
      </c>
      <c r="F54" s="71">
        <f t="shared" si="1"/>
        <v>120.40762769231451</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54185.72</v>
      </c>
      <c r="E55" s="192">
        <v>65243.74</v>
      </c>
      <c r="F55" s="71">
        <f t="shared" si="1"/>
        <v>120.40762769231451</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8882.2800000000007</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8882.2800000000007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1599575.1099999999</v>
      </c>
      <c r="E69" s="79">
        <f>E70+E82+E88+E119+E135+E147+E165+E171</f>
        <v>924186.87</v>
      </c>
      <c r="F69" s="71">
        <f t="shared" si="1"/>
        <v>57.777022424411193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1219185.01</v>
      </c>
      <c r="E70" s="79">
        <f t="shared" si="12"/>
        <v>887272.8</v>
      </c>
      <c r="F70" s="71">
        <f t="shared" si="1"/>
        <v>72.775894775806023</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1219185.01</v>
      </c>
      <c r="E71" s="79">
        <f t="shared" si="13"/>
        <v>887272.8</v>
      </c>
      <c r="F71" s="71">
        <f t="shared" si="1"/>
        <v>72.775894775806023</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1219185.01</v>
      </c>
      <c r="E73" s="192">
        <v>887272.8</v>
      </c>
      <c r="F73" s="71">
        <f t="shared" si="1"/>
        <v>72.775894775806023</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68669.75</v>
      </c>
      <c r="E82" s="79">
        <f>SUM(E83:E85)-E86+E87</f>
        <v>18040.79</v>
      </c>
      <c r="F82" s="71">
        <f t="shared" si="1"/>
        <v>26.271815464596859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334.97</v>
      </c>
      <c r="E85" s="192">
        <v>11297.15</v>
      </c>
      <c r="F85" s="71">
        <f t="shared" si="1"/>
        <v>3372.5856046810159</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68334.78</v>
      </c>
      <c r="E87" s="192">
        <v>6743.64</v>
      </c>
      <c r="F87" s="71">
        <f t="shared" si="1"/>
        <v>9.868532539359899</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620.45000000000005</v>
      </c>
      <c r="E135" s="79">
        <f t="shared" si="21"/>
        <v>620.45000000000005</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620.45000000000005</v>
      </c>
      <c r="E136" s="79">
        <f t="shared" si="22"/>
        <v>620.45000000000005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620.45000000000005</v>
      </c>
      <c r="E137" s="192">
        <v>620.45000000000005</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311099.90000000002</v>
      </c>
      <c r="E147" s="79">
        <f t="shared" si="24"/>
        <v>18252.830000000002</v>
      </c>
      <c r="F147" s="71">
        <f t="shared" si="1"/>
        <v>5.8671924999011571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96844.39</v>
      </c>
      <c r="E161" s="192">
        <v>99887.71</v>
      </c>
      <c r="F161" s="71">
        <f t="shared" si="1"/>
        <v>103.14248455692685</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267660.55</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53405.04</v>
      </c>
      <c r="E164" s="192">
        <v>81634.880000000005</v>
      </c>
      <c r="F164" s="71">
        <f t="shared" si="1"/>
        <v>152.85987989148592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2765332.7899999996</v>
      </c>
      <c r="E176" s="79">
        <f>E177+E251</f>
        <v>1860222.1300000001</v>
      </c>
      <c r="F176" s="71">
        <f t="shared" si="1"/>
        <v>67.269376645260863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299474.61</v>
      </c>
      <c r="E177" s="79">
        <f>E178+E197+E203+E219+E247+E248</f>
        <v>300817.66000000009</v>
      </c>
      <c r="F177" s="71">
        <f t="shared" si="1"/>
        <v>100.44846873663182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299474.61</v>
      </c>
      <c r="E178" s="79">
        <f>SUM(E179:E181)+E185+E186+SUM(E194:E196)</f>
        <v>300077.71000000008</v>
      </c>
      <c r="F178" s="71">
        <f t="shared" si="1"/>
        <v>100.20138602067136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208404.85</v>
      </c>
      <c r="E179" s="192">
        <v>216701.32</v>
      </c>
      <c r="F179" s="71">
        <f t="shared" si="1"/>
        <v>103.98093902325209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83195.259999999995</v>
      </c>
      <c r="E180" s="192">
        <v>75062.09</v>
      </c>
      <c r="F180" s="71">
        <f t="shared" si="1"/>
        <v>90.223998338366869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295.51</v>
      </c>
      <c r="E181" s="79">
        <f t="shared" si="28"/>
        <v>17.149999999999999</v>
      </c>
      <c r="F181" s="71">
        <f t="shared" si="1"/>
        <v>5.8035261074075324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295.51</v>
      </c>
      <c r="E184" s="192">
        <v>17.149999999999999</v>
      </c>
      <c r="F184" s="71">
        <f t="shared" si="1"/>
        <v>5.8035261074075324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7578.99</v>
      </c>
      <c r="E196" s="192">
        <v>8297.15</v>
      </c>
      <c r="F196" s="71">
        <f t="shared" si="1"/>
        <v>109.47566892158453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739.95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739.95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2465858.1799999997</v>
      </c>
      <c r="E251" s="79">
        <f>+E252+E255-E264+E274+E291</f>
        <v>1559404.47</v>
      </c>
      <c r="F251" s="71">
        <f t="shared" si="1"/>
        <v>63.239827928790305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1269342.32</v>
      </c>
      <c r="E252" s="79">
        <f>E253-E254</f>
        <v>966139.61</v>
      </c>
      <c r="F252" s="71">
        <f t="shared" si="1"/>
        <v>76.113400993358511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1269342.32</v>
      </c>
      <c r="E253" s="192">
        <v>966139.61</v>
      </c>
      <c r="F253" s="71">
        <f t="shared" si="1"/>
        <v>76.113400993358511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873709.61999999918</v>
      </c>
      <c r="E255" s="79">
        <f>E256-E260</f>
        <v>551331.54</v>
      </c>
      <c r="F255" s="71">
        <f t="shared" si="1"/>
        <v>63.102377194839697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6778878.8099999996</v>
      </c>
      <c r="E256" s="79">
        <f>SUM(E257:E259)</f>
        <v>7244359.1299999999</v>
      </c>
      <c r="F256" s="71">
        <f t="shared" si="1"/>
        <v>106.86662696069058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6778878.8099999996</v>
      </c>
      <c r="E257" s="192">
        <v>7244359.1299999999</v>
      </c>
      <c r="F257" s="71">
        <f t="shared" si="1"/>
        <v>106.86662696069058</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5905169.1900000004</v>
      </c>
      <c r="E260" s="79">
        <f>SUM(E261:E263)</f>
        <v>6693027.5899999999</v>
      </c>
      <c r="F260" s="71">
        <f t="shared" si="1"/>
        <v>113.34184296250451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5905169.1900000004</v>
      </c>
      <c r="E262" s="192">
        <v>6693027.5899999999</v>
      </c>
      <c r="F262" s="71">
        <f t="shared" si="1"/>
        <v>113.34184296250451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322806.24</v>
      </c>
      <c r="E274" s="79">
        <f>SUM(E275:E277)+SUM(E286:E290)</f>
        <v>41933.32</v>
      </c>
      <c r="F274" s="71">
        <f t="shared" si="1"/>
        <v>12.990244550415134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322806.24</v>
      </c>
      <c r="E288" s="192">
        <v>41933.32</v>
      </c>
      <c r="F288" s="71">
        <f t="shared" si="39"/>
        <v>12.990244550415134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185694.58</v>
      </c>
      <c r="E297" s="79">
        <f t="shared" si="42"/>
        <v>179020.57</v>
      </c>
      <c r="F297" s="71">
        <f t="shared" si="1"/>
        <v>96.405920948258156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185694.58</v>
      </c>
      <c r="E298" s="193">
        <v>179020.57</v>
      </c>
      <c r="F298" s="75">
        <f t="shared" si="1"/>
        <v>96.405920948258156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311099.90000000002</v>
      </c>
      <c r="E302" s="192">
        <v>53346.63</v>
      </c>
      <c r="F302" s="71">
        <f t="shared" si="43"/>
        <v>17.147749002812276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53405.04</v>
      </c>
      <c r="E303" s="192">
        <v>46541.08</v>
      </c>
      <c r="F303" s="71">
        <f t="shared" si="43"/>
        <v>87.147355380690655</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311099.90000000002</v>
      </c>
      <c r="E304" s="192">
        <v>27808.33</v>
      </c>
      <c r="F304" s="71">
        <f t="shared" si="43"/>
        <v>8.9387138986544201</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1304.18</v>
      </c>
      <c r="E308" s="192">
        <v>6743.64</v>
      </c>
      <c r="F308" s="71">
        <f t="shared" si="43"/>
        <v>517.07893082243254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67030.600000000006</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299474.61</v>
      </c>
      <c r="E337" s="192">
        <v>300077.71000000002</v>
      </c>
      <c r="F337" s="71">
        <f t="shared" si="43"/>
        <v>100.20138602067135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739.95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2502.4</v>
      </c>
      <c r="E344" s="192">
        <v>125</v>
      </c>
      <c r="F344" s="71">
        <f t="shared" si="43"/>
        <v>4.9952046035805626</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144378.06</v>
      </c>
      <c r="E387" s="192">
        <v>144378.06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41316.519999999997</v>
      </c>
      <c r="E389" s="192">
        <v>10082.02</v>
      </c>
      <c r="F389" s="71">
        <f t="shared" si="44"/>
        <v>24.401909938203897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v>24560.49</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3391152.84</v>
      </c>
      <c r="E89" s="60">
        <f t="shared" si="17"/>
        <v>3772475.75</v>
      </c>
      <c r="F89" s="45">
        <f t="shared" si="1"/>
        <v>111.2446394483358</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9291</v>
      </c>
      <c r="E90" s="60">
        <f t="shared" si="18"/>
        <v>22611.9</v>
      </c>
      <c r="F90" s="45">
        <f t="shared" si="1"/>
        <v>243.37423312883436</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9291</v>
      </c>
      <c r="E92" s="194">
        <v>22611.9</v>
      </c>
      <c r="F92" s="45">
        <f t="shared" si="1"/>
        <v>243.37423312883436</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77021.69</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77021.69</v>
      </c>
      <c r="E100" s="194"/>
      <c r="F100" s="45">
        <f t="shared" si="1"/>
        <v>0</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3267315.63</v>
      </c>
      <c r="E104" s="194">
        <v>3401043.87</v>
      </c>
      <c r="F104" s="45">
        <f t="shared" si="1"/>
        <v>104.09290852625708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37524.519999999997</v>
      </c>
      <c r="E106" s="194">
        <v>348819.98</v>
      </c>
      <c r="F106" s="45">
        <f t="shared" si="1"/>
        <v>929.57879274671598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3391152.84</v>
      </c>
      <c r="E141" s="81">
        <f t="shared" si="28"/>
        <v>3772475.75</v>
      </c>
      <c r="F141" s="61">
        <f t="shared" si="1"/>
        <v>111.2446394483358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28" sqref="E28"/>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448.72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448.72</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448.72</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v>448.72</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34" sqref="D3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299474.61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3793032.71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25386.400000000001</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3717962.06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2628930.9700000002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818198.16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2767.84</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268065.09000000003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49684.25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3791689.6599999997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34484.629999999997</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3708260.73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2611079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826819.13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3046.2</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267316.40000000002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48944.3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300817.66000000015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300817.65999999997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300817.65999999997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27263</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ZZJZ Karlovačke županije</cp:lastModifiedBy>
  <cp:lastPrinted>2026-01-30T10:04:53Z</cp:lastPrinted>
  <dcterms:created xsi:type="dcterms:W3CDTF">2022-04-01T05:14:30Z</dcterms:created>
  <dcterms:modified xsi:type="dcterms:W3CDTF">2026-01-30T11:01:48Z</dcterms:modified>
</cp:coreProperties>
</file>