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Z\UPRAVNO VIJEĆE\UPRAVNO 2025\47.sj.- ožujak 2025\"/>
    </mc:Choice>
  </mc:AlternateContent>
  <xr:revisionPtr revIDLastSave="0" documentId="8_{6876DEE0-9E86-4820-A75C-2341296BC579}" xr6:coauthVersionLast="47" xr6:coauthVersionMax="47" xr10:uidLastSave="{00000000-0000-0000-0000-000000000000}"/>
  <bookViews>
    <workbookView xWindow="0" yWindow="2340" windowWidth="28800" windowHeight="13860" xr2:uid="{00000000-000D-0000-FFFF-FFFF00000000}"/>
  </bookViews>
  <sheets>
    <sheet name="SAŽETAK" sheetId="1" r:id="rId1"/>
    <sheet name=" Račun prihoda i rashoda" sheetId="3" r:id="rId2"/>
    <sheet name="Rashodi prema funkcijskoj k " sheetId="11" r:id="rId3"/>
    <sheet name="Račun financiranja " sheetId="9" r:id="rId4"/>
    <sheet name="Račun fin prema izvorima f" sheetId="10" r:id="rId5"/>
    <sheet name="Programska klasifikacija" sheetId="7" r:id="rId6"/>
    <sheet name="List1" sheetId="12" r:id="rId7"/>
  </sheets>
  <definedNames>
    <definedName name="_xlnm.Print_Area" localSheetId="1">' Račun prihoda i rashoda'!$A$1:$G$52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7" i="7" l="1"/>
  <c r="H9" i="7"/>
  <c r="H10" i="7"/>
  <c r="H11" i="7"/>
  <c r="H12" i="7"/>
  <c r="H13" i="7"/>
  <c r="H14" i="7"/>
  <c r="H15" i="7"/>
  <c r="H16" i="7"/>
  <c r="H17" i="7"/>
  <c r="H18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H47" i="7"/>
  <c r="H48" i="7"/>
  <c r="H49" i="7"/>
  <c r="H50" i="7"/>
  <c r="H51" i="7"/>
  <c r="H52" i="7"/>
  <c r="H53" i="7"/>
  <c r="H54" i="7"/>
  <c r="H55" i="7"/>
  <c r="H56" i="7"/>
  <c r="H57" i="7"/>
  <c r="H58" i="7"/>
  <c r="H59" i="7"/>
  <c r="H60" i="7"/>
  <c r="H61" i="7"/>
  <c r="H62" i="7"/>
  <c r="H63" i="7"/>
  <c r="H64" i="7"/>
  <c r="H65" i="7"/>
  <c r="H66" i="7"/>
  <c r="H67" i="7"/>
  <c r="H68" i="7"/>
  <c r="H69" i="7"/>
  <c r="H70" i="7"/>
  <c r="H71" i="7"/>
  <c r="H72" i="7"/>
  <c r="H73" i="7"/>
  <c r="H74" i="7"/>
  <c r="H75" i="7"/>
  <c r="H76" i="7"/>
  <c r="H77" i="7"/>
  <c r="H78" i="7"/>
  <c r="H79" i="7"/>
  <c r="H80" i="7"/>
  <c r="H81" i="7"/>
  <c r="H82" i="7"/>
  <c r="H83" i="7"/>
  <c r="H84" i="7"/>
  <c r="H85" i="7"/>
  <c r="H86" i="7"/>
  <c r="H87" i="7"/>
  <c r="H88" i="7"/>
  <c r="H89" i="7"/>
  <c r="H90" i="7"/>
  <c r="H91" i="7"/>
  <c r="H92" i="7"/>
  <c r="H93" i="7"/>
  <c r="H94" i="7"/>
  <c r="H95" i="7"/>
  <c r="H96" i="7"/>
  <c r="H97" i="7"/>
  <c r="H98" i="7"/>
  <c r="H99" i="7"/>
  <c r="H100" i="7"/>
  <c r="H101" i="7"/>
  <c r="H102" i="7"/>
  <c r="H103" i="7"/>
  <c r="H104" i="7"/>
  <c r="H105" i="7"/>
  <c r="H106" i="7"/>
  <c r="H107" i="7"/>
  <c r="H108" i="7"/>
  <c r="H109" i="7"/>
  <c r="H110" i="7"/>
  <c r="H111" i="7"/>
  <c r="H112" i="7"/>
  <c r="H113" i="7"/>
  <c r="H114" i="7"/>
  <c r="H115" i="7"/>
  <c r="H116" i="7"/>
  <c r="H117" i="7"/>
  <c r="H118" i="7"/>
  <c r="H119" i="7"/>
  <c r="H120" i="7"/>
  <c r="H121" i="7"/>
  <c r="H122" i="7"/>
  <c r="H123" i="7"/>
  <c r="H124" i="7"/>
  <c r="H125" i="7"/>
  <c r="H126" i="7"/>
  <c r="H127" i="7"/>
  <c r="H128" i="7"/>
  <c r="H129" i="7"/>
  <c r="H130" i="7"/>
  <c r="H131" i="7"/>
  <c r="H132" i="7"/>
  <c r="H133" i="7"/>
  <c r="H134" i="7"/>
  <c r="H135" i="7"/>
  <c r="H136" i="7"/>
  <c r="H137" i="7"/>
  <c r="H138" i="7"/>
  <c r="H139" i="7"/>
  <c r="H140" i="7"/>
  <c r="H141" i="7"/>
  <c r="H142" i="7"/>
  <c r="H143" i="7"/>
  <c r="H144" i="7"/>
  <c r="H145" i="7"/>
  <c r="H146" i="7"/>
  <c r="H147" i="7"/>
  <c r="H148" i="7"/>
  <c r="H149" i="7"/>
  <c r="H150" i="7"/>
  <c r="H151" i="7"/>
  <c r="H152" i="7"/>
  <c r="H153" i="7"/>
  <c r="H154" i="7"/>
  <c r="H155" i="7"/>
  <c r="H156" i="7"/>
  <c r="H157" i="7"/>
  <c r="H158" i="7"/>
  <c r="H159" i="7"/>
  <c r="H160" i="7"/>
  <c r="H161" i="7"/>
  <c r="H162" i="7"/>
  <c r="H163" i="7"/>
  <c r="H164" i="7"/>
  <c r="H165" i="7"/>
  <c r="H166" i="7"/>
  <c r="H167" i="7"/>
  <c r="H168" i="7"/>
  <c r="H169" i="7"/>
  <c r="H170" i="7"/>
  <c r="H171" i="7"/>
  <c r="H172" i="7"/>
  <c r="H173" i="7"/>
  <c r="H174" i="7"/>
  <c r="H175" i="7"/>
  <c r="H176" i="7"/>
  <c r="H177" i="7"/>
  <c r="H178" i="7"/>
  <c r="H179" i="7"/>
  <c r="H180" i="7"/>
  <c r="H181" i="7"/>
  <c r="H182" i="7"/>
  <c r="H183" i="7"/>
  <c r="H184" i="7"/>
  <c r="H185" i="7"/>
  <c r="H186" i="7"/>
  <c r="H187" i="7"/>
  <c r="H188" i="7"/>
  <c r="H8" i="7"/>
  <c r="G8" i="7"/>
  <c r="G9" i="7"/>
  <c r="G10" i="7"/>
  <c r="G11" i="7"/>
  <c r="G12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33" i="7"/>
  <c r="G34" i="7"/>
  <c r="G35" i="7"/>
  <c r="G36" i="7"/>
  <c r="G37" i="7"/>
  <c r="G38" i="7"/>
  <c r="G39" i="7"/>
  <c r="G40" i="7"/>
  <c r="G41" i="7"/>
  <c r="G42" i="7"/>
  <c r="G43" i="7"/>
  <c r="G44" i="7"/>
  <c r="G45" i="7"/>
  <c r="G46" i="7"/>
  <c r="G47" i="7"/>
  <c r="G48" i="7"/>
  <c r="G49" i="7"/>
  <c r="G50" i="7"/>
  <c r="G51" i="7"/>
  <c r="G52" i="7"/>
  <c r="G53" i="7"/>
  <c r="G54" i="7"/>
  <c r="G55" i="7"/>
  <c r="G56" i="7"/>
  <c r="G57" i="7"/>
  <c r="G58" i="7"/>
  <c r="G59" i="7"/>
  <c r="G60" i="7"/>
  <c r="G61" i="7"/>
  <c r="G62" i="7"/>
  <c r="G63" i="7"/>
  <c r="G64" i="7"/>
  <c r="G65" i="7"/>
  <c r="G66" i="7"/>
  <c r="G67" i="7"/>
  <c r="G68" i="7"/>
  <c r="G69" i="7"/>
  <c r="G70" i="7"/>
  <c r="G71" i="7"/>
  <c r="G72" i="7"/>
  <c r="G73" i="7"/>
  <c r="G74" i="7"/>
  <c r="G75" i="7"/>
  <c r="G76" i="7"/>
  <c r="G77" i="7"/>
  <c r="G78" i="7"/>
  <c r="G79" i="7"/>
  <c r="G80" i="7"/>
  <c r="G81" i="7"/>
  <c r="G82" i="7"/>
  <c r="G83" i="7"/>
  <c r="G84" i="7"/>
  <c r="G85" i="7"/>
  <c r="G86" i="7"/>
  <c r="G87" i="7"/>
  <c r="G88" i="7"/>
  <c r="G89" i="7"/>
  <c r="G90" i="7"/>
  <c r="G91" i="7"/>
  <c r="G92" i="7"/>
  <c r="G93" i="7"/>
  <c r="G94" i="7"/>
  <c r="G95" i="7"/>
  <c r="G96" i="7"/>
  <c r="G97" i="7"/>
  <c r="G98" i="7"/>
  <c r="G99" i="7"/>
  <c r="G100" i="7"/>
  <c r="G101" i="7"/>
  <c r="G102" i="7"/>
  <c r="G103" i="7"/>
  <c r="G104" i="7"/>
  <c r="G105" i="7"/>
  <c r="G106" i="7"/>
  <c r="G107" i="7"/>
  <c r="G108" i="7"/>
  <c r="G109" i="7"/>
  <c r="G110" i="7"/>
  <c r="G111" i="7"/>
  <c r="G112" i="7"/>
  <c r="G113" i="7"/>
  <c r="G114" i="7"/>
  <c r="G115" i="7"/>
  <c r="G116" i="7"/>
  <c r="G117" i="7"/>
  <c r="G118" i="7"/>
  <c r="G119" i="7"/>
  <c r="G120" i="7"/>
  <c r="G121" i="7"/>
  <c r="G122" i="7"/>
  <c r="G123" i="7"/>
  <c r="G124" i="7"/>
  <c r="G125" i="7"/>
  <c r="G126" i="7"/>
  <c r="G127" i="7"/>
  <c r="G128" i="7"/>
  <c r="G129" i="7"/>
  <c r="G130" i="7"/>
  <c r="G131" i="7"/>
  <c r="G132" i="7"/>
  <c r="G133" i="7"/>
  <c r="G134" i="7"/>
  <c r="G135" i="7"/>
  <c r="G136" i="7"/>
  <c r="G137" i="7"/>
  <c r="G138" i="7"/>
  <c r="G139" i="7"/>
  <c r="G140" i="7"/>
  <c r="G141" i="7"/>
  <c r="G142" i="7"/>
  <c r="G143" i="7"/>
  <c r="G144" i="7"/>
  <c r="G145" i="7"/>
  <c r="G146" i="7"/>
  <c r="G147" i="7"/>
  <c r="G148" i="7"/>
  <c r="G149" i="7"/>
  <c r="G150" i="7"/>
  <c r="G151" i="7"/>
  <c r="G152" i="7"/>
  <c r="G153" i="7"/>
  <c r="G154" i="7"/>
  <c r="G155" i="7"/>
  <c r="G156" i="7"/>
  <c r="G157" i="7"/>
  <c r="G158" i="7"/>
  <c r="G159" i="7"/>
  <c r="G160" i="7"/>
  <c r="G161" i="7"/>
  <c r="G162" i="7"/>
  <c r="G163" i="7"/>
  <c r="G164" i="7"/>
  <c r="G165" i="7"/>
  <c r="G166" i="7"/>
  <c r="G167" i="7"/>
  <c r="G168" i="7"/>
  <c r="G169" i="7"/>
  <c r="G170" i="7"/>
  <c r="G171" i="7"/>
  <c r="G172" i="7"/>
  <c r="G173" i="7"/>
  <c r="G174" i="7"/>
  <c r="G175" i="7"/>
  <c r="G176" i="7"/>
  <c r="G177" i="7"/>
  <c r="G178" i="7"/>
  <c r="G179" i="7"/>
  <c r="G180" i="7"/>
  <c r="G181" i="7"/>
  <c r="G182" i="7"/>
  <c r="G183" i="7"/>
  <c r="G184" i="7"/>
  <c r="G185" i="7"/>
  <c r="G186" i="7"/>
  <c r="G187" i="7"/>
  <c r="G188" i="7"/>
  <c r="G7" i="7"/>
  <c r="G17" i="11"/>
  <c r="G18" i="11"/>
  <c r="J11" i="11"/>
  <c r="H16" i="1"/>
  <c r="H15" i="1"/>
  <c r="H14" i="1"/>
  <c r="H13" i="1"/>
  <c r="G12" i="1"/>
  <c r="H11" i="1"/>
  <c r="G15" i="1"/>
  <c r="G16" i="1"/>
  <c r="G14" i="1"/>
  <c r="G13" i="1"/>
  <c r="G11" i="1"/>
  <c r="G21" i="3"/>
  <c r="C43" i="3"/>
  <c r="C42" i="3" s="1"/>
  <c r="C39" i="3" s="1"/>
  <c r="C26" i="3"/>
  <c r="C33" i="3"/>
  <c r="C31" i="3"/>
  <c r="C30" i="3"/>
  <c r="C29" i="3"/>
  <c r="C18" i="3"/>
  <c r="C10" i="3" s="1"/>
  <c r="G11" i="3"/>
  <c r="G12" i="3"/>
  <c r="G13" i="3"/>
  <c r="G14" i="3"/>
  <c r="G15" i="3"/>
  <c r="G16" i="3"/>
  <c r="G17" i="3"/>
  <c r="G18" i="3"/>
  <c r="G19" i="3"/>
  <c r="G20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10" i="3"/>
  <c r="C32" i="3"/>
  <c r="C34" i="3"/>
  <c r="H7" i="11"/>
  <c r="H8" i="11"/>
  <c r="H9" i="11"/>
  <c r="H10" i="11"/>
  <c r="H11" i="11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6" i="11"/>
  <c r="G6" i="11"/>
  <c r="G7" i="11"/>
  <c r="G8" i="11"/>
  <c r="G9" i="11"/>
  <c r="G10" i="11"/>
  <c r="G11" i="11"/>
  <c r="G12" i="11"/>
  <c r="G13" i="11"/>
  <c r="G14" i="11"/>
  <c r="G15" i="11"/>
  <c r="G16" i="11"/>
  <c r="G19" i="11"/>
  <c r="G20" i="11"/>
  <c r="G21" i="11"/>
  <c r="G22" i="11"/>
  <c r="G23" i="11"/>
  <c r="G24" i="11"/>
  <c r="G25" i="11"/>
  <c r="G26" i="11"/>
  <c r="G27" i="11"/>
  <c r="C28" i="3" l="1"/>
  <c r="C27" i="3"/>
  <c r="C47" i="3" s="1"/>
  <c r="K7" i="11" l="1"/>
</calcChain>
</file>

<file path=xl/sharedStrings.xml><?xml version="1.0" encoding="utf-8"?>
<sst xmlns="http://schemas.openxmlformats.org/spreadsheetml/2006/main" count="362" uniqueCount="175">
  <si>
    <t>BROJČANA OZNAKA I NAZIV</t>
  </si>
  <si>
    <t>Primici od financijske imovine i zaduživanja</t>
  </si>
  <si>
    <t>Izdaci za financijsku imovinu i otplate zajmova</t>
  </si>
  <si>
    <t>II. POSEBNI DIO</t>
  </si>
  <si>
    <t>I. OPĆI DIO</t>
  </si>
  <si>
    <t>Primici od zaduživanja</t>
  </si>
  <si>
    <t>Izdaci za otplatu glavnice primljenih kredita i zajmova</t>
  </si>
  <si>
    <t>…</t>
  </si>
  <si>
    <t>INDEKS</t>
  </si>
  <si>
    <t xml:space="preserve">IZVJEŠTAJ O PRIHODIMA I RASHODIMA PREMA EKONOMSKOJ KLASIFIKACIJI </t>
  </si>
  <si>
    <t>6=5/2*100</t>
  </si>
  <si>
    <t>7=5/4*100</t>
  </si>
  <si>
    <t>….</t>
  </si>
  <si>
    <t>31 Vlastiti prihodi</t>
  </si>
  <si>
    <t>3 Vlastiti prihodi</t>
  </si>
  <si>
    <t>21 Doprinosi za mirovinsko osiguranje</t>
  </si>
  <si>
    <t>2 Doprinosi</t>
  </si>
  <si>
    <t>12 Sredstva učešća za pomoći</t>
  </si>
  <si>
    <t>11 Opći prihodi i primici</t>
  </si>
  <si>
    <t>1 Opći prihodi i primici</t>
  </si>
  <si>
    <t xml:space="preserve">IZVJEŠTAJ RAČUNA FINANCIRANJA PREMA EKONOMSKOJ KLASIFIKACIJI 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</si>
  <si>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</si>
  <si>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</si>
  <si>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</si>
  <si>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</si>
  <si>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IZVJEŠTAJ RAČUNA FINANCIRANJA PREMA IZVORIMA FINANCIRANJA</t>
  </si>
  <si>
    <t>UKUPNO PRIMICI</t>
  </si>
  <si>
    <t xml:space="preserve">UKUPNO IZDACI </t>
  </si>
  <si>
    <t>IZVJEŠTAJ O RASHODIMA PREMA FUNKCIJSKOJ KLASIFIKACIJI</t>
  </si>
  <si>
    <t>INDEKS**</t>
  </si>
  <si>
    <t>8 PRIMICI OD FINANCIJSKE IMOVINE I ZADUŽIVANJA</t>
  </si>
  <si>
    <t>5 IZDACI ZA FINANCIJSKU IMOVINU I OTPLATE ZAJMOVA</t>
  </si>
  <si>
    <t>RAZLIKA PRIMITAKA I IZDATAKA</t>
  </si>
  <si>
    <t>SAŽETAK  RAČUNA PRIHODA I RASHODA I  RAČUNA FINANCIRANJA</t>
  </si>
  <si>
    <t>SAŽETAK RAČUNA FINANCIRANJA</t>
  </si>
  <si>
    <t>PRENESENI VIŠAK/MANJAK IZ PRETHODNE GODINE</t>
  </si>
  <si>
    <t>PRIJENOS  VIŠKA/MANJKA U SLJEDEĆE RAZDOBLJE</t>
  </si>
  <si>
    <t xml:space="preserve"> RAČUN PRIHODA I RASHODA </t>
  </si>
  <si>
    <t xml:space="preserve"> RAČUN FINANCIRANJA</t>
  </si>
  <si>
    <t>IZVJEŠTAJ PO PROGRAMSKOJ KLASIFIKACIJI</t>
  </si>
  <si>
    <t xml:space="preserve">OSTVARENJE/IZVRŠENJE 
N-1. </t>
  </si>
  <si>
    <t>IZVORNI PLAN ILI REBALANS N.*</t>
  </si>
  <si>
    <t>TEKUĆI PLAN N.*</t>
  </si>
  <si>
    <t xml:space="preserve">OSTVARENJE/IZVRŠENJE 
N. </t>
  </si>
  <si>
    <t>OSTVARENJE/IZVRŠENJE 
N-1.</t>
  </si>
  <si>
    <t>IZVJEŠTAJ O IZVRŠENJU FINANCIJSKOG PLANA PRORAČUNSKOG KORISNIKA JEDINICE LOKALNE I PODRUČNE (REGIONALNE) SAMOUPRAVE ZA N. GODINU</t>
  </si>
  <si>
    <t>Oznaka</t>
  </si>
  <si>
    <t>SVEUKUPNO RASHODI I IZDACI</t>
  </si>
  <si>
    <t>9 UPRAVNI ODJEL ZA HRVATSKE BRANITELJE I ZDRAVSTVO</t>
  </si>
  <si>
    <t>9-19 ZAVOD ZA JAVNO ZDRAVSTVO KARLOVAČKE ŽUPANIJE</t>
  </si>
  <si>
    <t>0 Javnost</t>
  </si>
  <si>
    <t>07 ZDRAVSTVO</t>
  </si>
  <si>
    <t>3 Rashodi poslovanja</t>
  </si>
  <si>
    <t>32 Materijalni rashodi</t>
  </si>
  <si>
    <t>4 Rashodi za nabavu nefinancijske imovine</t>
  </si>
  <si>
    <t>42 Rashodi za nabavu proizvedene dugotrajne imovine</t>
  </si>
  <si>
    <t>45 Rashodi za dodatna ulaganja na nefinancijskoj imovini</t>
  </si>
  <si>
    <t>31 Rashodi za zaposlene</t>
  </si>
  <si>
    <t>34 Financijski rashodi</t>
  </si>
  <si>
    <t>41 Rashodi za nabavu neproizvedene dugotrajne imovine</t>
  </si>
  <si>
    <t>Ostvarenje
2023.</t>
  </si>
  <si>
    <t>Plan 
2024.</t>
  </si>
  <si>
    <t>III REBALANS 
2024.</t>
  </si>
  <si>
    <t>Ostvarenje
2024.</t>
  </si>
  <si>
    <t>Ind.
(5/2)</t>
  </si>
  <si>
    <t>Ind.
(5/4)</t>
  </si>
  <si>
    <t>A. RAČUN PRIHODA I RASHODA</t>
  </si>
  <si>
    <t>6 Prihodi poslovanja</t>
  </si>
  <si>
    <t>63 Pomoći iz inozemstva i od subjekata unutar općeg proračuna</t>
  </si>
  <si>
    <t>634 Pomoći od izvanproračunskih korisnika</t>
  </si>
  <si>
    <t>636 Pomoći proračunskim korisnicima iz proračuna koji im nije nadležan</t>
  </si>
  <si>
    <t>65 Prihodi od upravnih i administrativnih pristojbi, pristojbi po posebnim propisima i naknada</t>
  </si>
  <si>
    <t>652 Prihodi po posebnim propisima</t>
  </si>
  <si>
    <t>66 Prihodi od prodaje proizvoda i robe te pruženih usluga i prihodi od donacija te povrati po protestiranim jamstvima</t>
  </si>
  <si>
    <t>661 Prihodi od prodaje proizvoda i robe te pruženih usluga</t>
  </si>
  <si>
    <t>67 Prihodi iz nadležnog proračuna i od HZZO-a temeljem ugovornih obveza</t>
  </si>
  <si>
    <t>671 Prihodi iz nadležnog proračuna za financiranje redovne djelatnosti proračunskih korisnika</t>
  </si>
  <si>
    <t>673 Prihodi od HZZO-a na temelju ugovornih obveza</t>
  </si>
  <si>
    <t>68 Kazne, upravne mjere i ostali prihodi</t>
  </si>
  <si>
    <t>683 Ostali prihodi</t>
  </si>
  <si>
    <t>7 Prihodi od prodaje nefinancijske imovine</t>
  </si>
  <si>
    <t>72 Prihodi od prodaje proizvedene dugotrajne imovine</t>
  </si>
  <si>
    <t>721 Prihodi od prodaje građevinskih objekata</t>
  </si>
  <si>
    <t>SVEUKUPNO PRIHODI</t>
  </si>
  <si>
    <t>311 Plaće (Bruto)</t>
  </si>
  <si>
    <t>312 Ostali rashodi za zaposlene</t>
  </si>
  <si>
    <t>313 Doprinosi na plaće</t>
  </si>
  <si>
    <t>321 Naknade troškova zaposlenima</t>
  </si>
  <si>
    <t>322 Rashodi za materijal i energiju</t>
  </si>
  <si>
    <t>323 Rashodi za usluge</t>
  </si>
  <si>
    <t>329 Ostali nespomenuti rashodi poslovanja</t>
  </si>
  <si>
    <t>343 Ostali financijski rashodi</t>
  </si>
  <si>
    <t>412 Nematerijalna imovina</t>
  </si>
  <si>
    <t>422 Postrojenja i oprema</t>
  </si>
  <si>
    <t>423 Prijevozna sredstva</t>
  </si>
  <si>
    <t>451 Dodatna ulaganja na građevinskim objektima</t>
  </si>
  <si>
    <t>SVEUKUPNO RASHODI</t>
  </si>
  <si>
    <t>B. RAČUN FINANCIRANJA</t>
  </si>
  <si>
    <t>8 Primici od financijske imovine i zaduživanja</t>
  </si>
  <si>
    <t>81 Primljene otplate (povrati) glavnice danih zajmova</t>
  </si>
  <si>
    <t>818 Primici od povrata depozita i jamčevnih pologa</t>
  </si>
  <si>
    <t>SVEUKUPNO PRIMICI</t>
  </si>
  <si>
    <t>SVEUKUPNO</t>
  </si>
  <si>
    <t>RAZDJEL: 004 UPRAVNI ODJEL ZA HRVATSKE BRANITELJE I ZDRAVSTVO</t>
  </si>
  <si>
    <t>GLAVA: 004 - 019 ZAVOD ZA JAVNO ZDRAVSTVO KARLOVAČKE ŽUPANIJE</t>
  </si>
  <si>
    <t>129 Zakonski standardi u zdravstvu</t>
  </si>
  <si>
    <t>K100005 Uređenje i dogradnja prostora i nabavka opreme i održavanje</t>
  </si>
  <si>
    <t>Funk. kl.: 0712 Ostali medicinski proizvodi</t>
  </si>
  <si>
    <t>05 Pomoći</t>
  </si>
  <si>
    <t>3232 Usluge tekućeg i investicijskog održavanja</t>
  </si>
  <si>
    <t>4224 Medicinska i laboratorijska oprema</t>
  </si>
  <si>
    <t>131 Ulaganje u zdravstvo iznad standarda</t>
  </si>
  <si>
    <t>A100050 Sufinanciranje ulaganja u zdravstvene ustanove</t>
  </si>
  <si>
    <t>Funk. kl.: 0740 SluŽbe javnog zdravstva</t>
  </si>
  <si>
    <t>03 Vlastiti prihodi</t>
  </si>
  <si>
    <t>3111 Plaće za redovan rad</t>
  </si>
  <si>
    <t>3121 Ostali rashodi za zaposlene</t>
  </si>
  <si>
    <t>3132 Doprinosi za obvezno zdravstveno osiguranje</t>
  </si>
  <si>
    <t>3211 Službena putovanja</t>
  </si>
  <si>
    <t>3212 Naknade za prijevoz, za rad na terenu i odvojeni život</t>
  </si>
  <si>
    <t>3213 Stručno usavršavanje zaposlenika</t>
  </si>
  <si>
    <t>3222 Materijal i sirovine</t>
  </si>
  <si>
    <t>3231 Usluge telefona, pošte i prijevoza</t>
  </si>
  <si>
    <t>3233 Usluge promidžbe i informiranja</t>
  </si>
  <si>
    <t>3234 Komunalne usluge</t>
  </si>
  <si>
    <t>3235 Zakupnine i najamnine</t>
  </si>
  <si>
    <t>3236 Zdravstvene i veterinarske usluge</t>
  </si>
  <si>
    <t>3237 Intelektualne i osobne usluge</t>
  </si>
  <si>
    <t>3238 Računalne usluge</t>
  </si>
  <si>
    <t>3239 Ostale usluge</t>
  </si>
  <si>
    <t>3291 Naknade za rad predstavničkih i izvršnih tijela, povjerenstava i slično</t>
  </si>
  <si>
    <t>3294 Članarine</t>
  </si>
  <si>
    <t>3299 Ostali nespomenuti rashodi poslovanja</t>
  </si>
  <si>
    <t>3431 Bankarske usluge i usluge platnog prometa</t>
  </si>
  <si>
    <t>4231 Prijevozna sredstva u cestovnom prometu</t>
  </si>
  <si>
    <t>A100183 Županijske javne potrebe u zdravstvu</t>
  </si>
  <si>
    <t>Funk. kl.: 0760 Poslovi i usluge zdravstva koji nisu drugdje svrstani</t>
  </si>
  <si>
    <t>01 Opći prihodi i primici</t>
  </si>
  <si>
    <t>4123 Licence</t>
  </si>
  <si>
    <t>T1000100 Specijalističko usavršavanje</t>
  </si>
  <si>
    <t>149 Financiranje redovne djelatnosti iz HZZO-a</t>
  </si>
  <si>
    <t>A100140 Financiranje redovne djelatnosti iz HZZO-a</t>
  </si>
  <si>
    <t>Funk. kl.: 0731 Usluge općih bolnica</t>
  </si>
  <si>
    <t>433 PRIHODI ZA POSEBNE NAMJENE - HZZO</t>
  </si>
  <si>
    <t>4511 Dodatna ulaganja na građevinskim objektima</t>
  </si>
  <si>
    <t>3133 Doprinosi za obvezno osiguranje u slučaju nezaposlenosti</t>
  </si>
  <si>
    <t>3221 Uredski materijal i ostali materijalni rashodi</t>
  </si>
  <si>
    <t>3223 Energija</t>
  </si>
  <si>
    <t>3224 Materijal i dijelovi za tekuće i investicijsko održavanje</t>
  </si>
  <si>
    <t>3225 Sitni inventar i auto gume</t>
  </si>
  <si>
    <t>3227 Službena, radna i zaštitna odjeća i obuća</t>
  </si>
  <si>
    <t>3292 Premije osiguranja</t>
  </si>
  <si>
    <t>3293 Reprezentacija</t>
  </si>
  <si>
    <t>3295 Pristojbe i naknade</t>
  </si>
  <si>
    <t>3296 troškovi sudskih postupaka</t>
  </si>
  <si>
    <t>3433 Zatezne kamate</t>
  </si>
  <si>
    <t>4221 Uredska oprema i namještaj</t>
  </si>
  <si>
    <t>4223 Oprema za održavanje i zaštitu</t>
  </si>
  <si>
    <t>4225 Instrumenti, uređaji i strojevi</t>
  </si>
  <si>
    <t>4227 Uređaji, strojevi i oprema za ostale namjene</t>
  </si>
  <si>
    <t>150 Prihodi za posebne namjene korisnika</t>
  </si>
  <si>
    <t>A100141 Prihodi za posebne namjene korisnika</t>
  </si>
  <si>
    <t>432 PRIHODI ZA POSEBNE NAMJENE - korisnici</t>
  </si>
  <si>
    <t>161 Mjere HZZ-a - pripravništvo - korisnici</t>
  </si>
  <si>
    <t>A100212B Mjera HZZ - pripravništvo</t>
  </si>
  <si>
    <t>434 PRIHOD ZA POSEBNE NAMJENE - korisnici</t>
  </si>
  <si>
    <t>168 Prijenos sredstava iz nenadležnih proračuna</t>
  </si>
  <si>
    <t>A100162B Prijenos sredstava iz nenadležnih proračuna</t>
  </si>
  <si>
    <t>503 POMOĆI IZ NENADLEŽNIH PRORAČUNA - KORISNICI</t>
  </si>
  <si>
    <t>OSTVARENJE/IZVRŠENJE 
2023.</t>
  </si>
  <si>
    <t>IZVORNI PLAN 2024.</t>
  </si>
  <si>
    <t>REBALALNS 3.</t>
  </si>
  <si>
    <t>IZVRŠENJE 2024.</t>
  </si>
  <si>
    <t>INDEKS 5/2</t>
  </si>
  <si>
    <t>INDEKS 5/4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</si>
</sst>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b/>
      <sz val="9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7"/>
      <color rgb="FF000000"/>
      <name val="Verdana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rgb="FF000000"/>
      <name val="Verdana"/>
      <family val="2"/>
      <charset val="238"/>
    </font>
    <font>
      <sz val="10"/>
      <color rgb="FF000000"/>
      <name val="Verdana"/>
      <family val="2"/>
      <charset val="238"/>
    </font>
    <font>
      <sz val="10"/>
      <color theme="1"/>
      <name val="Calibri"/>
      <family val="2"/>
      <charset val="238"/>
      <scheme val="minor"/>
    </font>
    <font>
      <sz val="7"/>
      <color theme="1"/>
      <name val="Verdana"/>
      <family val="2"/>
      <charset val="238"/>
    </font>
    <font>
      <b/>
      <sz val="7"/>
      <color rgb="FF000000"/>
      <name val="Verdana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8"/>
      <color rgb="FF000000"/>
      <name val="Verdana"/>
      <family val="2"/>
      <charset val="238"/>
    </font>
    <font>
      <b/>
      <sz val="10"/>
      <color rgb="FFFFFFFF"/>
      <name val="Arial"/>
      <family val="2"/>
      <charset val="238"/>
    </font>
    <font>
      <sz val="7"/>
      <color rgb="FFFFFFFF"/>
      <name val="Verdana"/>
      <family val="2"/>
      <charset val="238"/>
    </font>
    <font>
      <b/>
      <sz val="10"/>
      <color rgb="FF000080"/>
      <name val="Arial"/>
      <family val="2"/>
      <charset val="238"/>
    </font>
    <font>
      <b/>
      <sz val="9"/>
      <color theme="1"/>
      <name val="Verdana"/>
      <family val="2"/>
      <charset val="238"/>
    </font>
    <font>
      <sz val="7"/>
      <name val="Verdana"/>
      <family val="2"/>
      <charset val="238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8B8B"/>
        <bgColor indexed="64"/>
      </patternFill>
    </fill>
    <fill>
      <patternFill patternType="solid">
        <fgColor rgb="FFF0E68C"/>
        <bgColor indexed="64"/>
      </patternFill>
    </fill>
    <fill>
      <patternFill patternType="solid">
        <fgColor rgb="FF4682B4"/>
        <bgColor indexed="64"/>
      </patternFill>
    </fill>
    <fill>
      <patternFill patternType="solid">
        <fgColor rgb="FF87CEFA"/>
        <bgColor indexed="64"/>
      </patternFill>
    </fill>
    <fill>
      <patternFill patternType="solid">
        <fgColor rgb="FF19197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40E0D0"/>
        <bgColor indexed="64"/>
      </patternFill>
    </fill>
    <fill>
      <patternFill patternType="solid">
        <fgColor rgb="FFADD8E6"/>
        <bgColor indexed="64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6" fillId="0" borderId="0" applyFont="0" applyFill="0" applyBorder="0" applyAlignment="0" applyProtection="0"/>
  </cellStyleXfs>
  <cellXfs count="152">
    <xf numFmtId="0" fontId="0" fillId="0" borderId="0" xfId="0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3" fontId="6" fillId="0" borderId="3" xfId="0" applyNumberFormat="1" applyFont="1" applyBorder="1" applyAlignment="1">
      <alignment horizontal="right"/>
    </xf>
    <xf numFmtId="3" fontId="6" fillId="3" borderId="3" xfId="0" applyNumberFormat="1" applyFont="1" applyFill="1" applyBorder="1" applyAlignment="1">
      <alignment horizontal="right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0" borderId="3" xfId="0" quotePrefix="1" applyFont="1" applyBorder="1" applyAlignment="1">
      <alignment horizontal="center" vertical="center" wrapText="1"/>
    </xf>
    <xf numFmtId="0" fontId="12" fillId="0" borderId="0" xfId="0" applyFont="1"/>
    <xf numFmtId="0" fontId="0" fillId="0" borderId="3" xfId="0" applyBorder="1"/>
    <xf numFmtId="0" fontId="7" fillId="2" borderId="3" xfId="0" quotePrefix="1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indent="1"/>
    </xf>
    <xf numFmtId="0" fontId="8" fillId="2" borderId="3" xfId="0" quotePrefix="1" applyFont="1" applyFill="1" applyBorder="1" applyAlignment="1">
      <alignment horizontal="left" vertical="center" wrapText="1" indent="1"/>
    </xf>
    <xf numFmtId="0" fontId="0" fillId="3" borderId="0" xfId="0" applyFill="1"/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2" borderId="0" xfId="0" applyFill="1"/>
    <xf numFmtId="0" fontId="3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/>
    <xf numFmtId="0" fontId="5" fillId="0" borderId="0" xfId="0" applyFont="1" applyAlignment="1">
      <alignment horizontal="center" vertical="center" wrapText="1"/>
    </xf>
    <xf numFmtId="0" fontId="16" fillId="4" borderId="7" xfId="0" applyFont="1" applyFill="1" applyBorder="1" applyAlignment="1">
      <alignment horizontal="left" wrapText="1"/>
    </xf>
    <xf numFmtId="4" fontId="16" fillId="4" borderId="7" xfId="0" applyNumberFormat="1" applyFont="1" applyFill="1" applyBorder="1" applyAlignment="1">
      <alignment horizontal="right" wrapText="1"/>
    </xf>
    <xf numFmtId="0" fontId="16" fillId="5" borderId="7" xfId="0" applyFont="1" applyFill="1" applyBorder="1" applyAlignment="1">
      <alignment horizontal="left" wrapText="1"/>
    </xf>
    <xf numFmtId="0" fontId="16" fillId="6" borderId="7" xfId="0" applyFont="1" applyFill="1" applyBorder="1" applyAlignment="1">
      <alignment horizontal="left" wrapText="1"/>
    </xf>
    <xf numFmtId="0" fontId="18" fillId="7" borderId="7" xfId="0" applyFont="1" applyFill="1" applyBorder="1" applyAlignment="1">
      <alignment horizontal="left" wrapText="1"/>
    </xf>
    <xf numFmtId="0" fontId="18" fillId="8" borderId="7" xfId="0" applyFont="1" applyFill="1" applyBorder="1" applyAlignment="1">
      <alignment horizontal="left" wrapText="1"/>
    </xf>
    <xf numFmtId="0" fontId="19" fillId="0" borderId="6" xfId="0" applyFont="1" applyBorder="1" applyAlignment="1">
      <alignment horizontal="center" vertical="center" wrapText="1" indent="1"/>
    </xf>
    <xf numFmtId="0" fontId="19" fillId="0" borderId="3" xfId="0" applyFont="1" applyBorder="1" applyAlignment="1">
      <alignment horizontal="center" wrapText="1"/>
    </xf>
    <xf numFmtId="0" fontId="19" fillId="0" borderId="3" xfId="0" applyFont="1" applyBorder="1" applyAlignment="1">
      <alignment horizontal="center" vertical="center" wrapText="1" indent="1"/>
    </xf>
    <xf numFmtId="4" fontId="16" fillId="0" borderId="7" xfId="0" applyNumberFormat="1" applyFont="1" applyBorder="1" applyAlignment="1">
      <alignment horizontal="right" wrapText="1"/>
    </xf>
    <xf numFmtId="0" fontId="18" fillId="0" borderId="7" xfId="0" applyFont="1" applyBorder="1" applyAlignment="1">
      <alignment wrapText="1"/>
    </xf>
    <xf numFmtId="4" fontId="18" fillId="0" borderId="7" xfId="0" applyNumberFormat="1" applyFont="1" applyBorder="1" applyAlignment="1">
      <alignment horizontal="right" wrapText="1"/>
    </xf>
    <xf numFmtId="0" fontId="18" fillId="0" borderId="7" xfId="0" applyFont="1" applyBorder="1" applyAlignment="1">
      <alignment horizontal="right" wrapText="1"/>
    </xf>
    <xf numFmtId="0" fontId="19" fillId="0" borderId="0" xfId="0" applyFont="1" applyAlignment="1">
      <alignment horizontal="center" vertical="center" wrapText="1" indent="1"/>
    </xf>
    <xf numFmtId="0" fontId="19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2" fontId="20" fillId="4" borderId="7" xfId="0" applyNumberFormat="1" applyFont="1" applyFill="1" applyBorder="1" applyAlignment="1">
      <alignment horizontal="right" wrapText="1"/>
    </xf>
    <xf numFmtId="0" fontId="20" fillId="4" borderId="7" xfId="0" applyFont="1" applyFill="1" applyBorder="1" applyAlignment="1">
      <alignment horizontal="right" wrapText="1"/>
    </xf>
    <xf numFmtId="0" fontId="21" fillId="0" borderId="0" xfId="0" applyFont="1"/>
    <xf numFmtId="0" fontId="17" fillId="0" borderId="0" xfId="0" applyFont="1"/>
    <xf numFmtId="0" fontId="16" fillId="4" borderId="7" xfId="0" applyFont="1" applyFill="1" applyBorder="1" applyAlignment="1">
      <alignment wrapText="1"/>
    </xf>
    <xf numFmtId="0" fontId="17" fillId="4" borderId="0" xfId="0" applyFont="1" applyFill="1"/>
    <xf numFmtId="0" fontId="16" fillId="4" borderId="7" xfId="0" applyFont="1" applyFill="1" applyBorder="1" applyAlignment="1">
      <alignment horizontal="right" wrapText="1"/>
    </xf>
    <xf numFmtId="0" fontId="22" fillId="0" borderId="0" xfId="0" applyFont="1"/>
    <xf numFmtId="0" fontId="16" fillId="4" borderId="8" xfId="0" applyFont="1" applyFill="1" applyBorder="1" applyAlignment="1">
      <alignment horizontal="left" wrapText="1"/>
    </xf>
    <xf numFmtId="0" fontId="16" fillId="4" borderId="8" xfId="0" applyFont="1" applyFill="1" applyBorder="1" applyAlignment="1">
      <alignment wrapText="1"/>
    </xf>
    <xf numFmtId="4" fontId="16" fillId="4" borderId="7" xfId="0" applyNumberFormat="1" applyFont="1" applyFill="1" applyBorder="1" applyAlignment="1">
      <alignment wrapText="1"/>
    </xf>
    <xf numFmtId="4" fontId="2" fillId="0" borderId="0" xfId="0" applyNumberFormat="1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 wrapText="1"/>
    </xf>
    <xf numFmtId="4" fontId="19" fillId="0" borderId="3" xfId="0" applyNumberFormat="1" applyFont="1" applyBorder="1" applyAlignment="1">
      <alignment horizontal="center" wrapText="1"/>
    </xf>
    <xf numFmtId="4" fontId="16" fillId="4" borderId="8" xfId="0" applyNumberFormat="1" applyFont="1" applyFill="1" applyBorder="1" applyAlignment="1">
      <alignment wrapText="1"/>
    </xf>
    <xf numFmtId="4" fontId="22" fillId="0" borderId="0" xfId="0" applyNumberFormat="1" applyFont="1"/>
    <xf numFmtId="0" fontId="18" fillId="4" borderId="7" xfId="0" applyFont="1" applyFill="1" applyBorder="1" applyAlignment="1">
      <alignment horizontal="left" wrapText="1"/>
    </xf>
    <xf numFmtId="4" fontId="18" fillId="4" borderId="7" xfId="0" applyNumberFormat="1" applyFont="1" applyFill="1" applyBorder="1" applyAlignment="1">
      <alignment horizontal="right" wrapText="1"/>
    </xf>
    <xf numFmtId="0" fontId="23" fillId="4" borderId="0" xfId="0" applyFont="1" applyFill="1"/>
    <xf numFmtId="0" fontId="18" fillId="4" borderId="7" xfId="0" applyFont="1" applyFill="1" applyBorder="1" applyAlignment="1">
      <alignment wrapText="1"/>
    </xf>
    <xf numFmtId="2" fontId="17" fillId="4" borderId="9" xfId="0" applyNumberFormat="1" applyFont="1" applyFill="1" applyBorder="1" applyAlignment="1">
      <alignment horizontal="right" wrapText="1"/>
    </xf>
    <xf numFmtId="0" fontId="17" fillId="4" borderId="3" xfId="0" applyFont="1" applyFill="1" applyBorder="1"/>
    <xf numFmtId="0" fontId="17" fillId="4" borderId="10" xfId="0" applyFont="1" applyFill="1" applyBorder="1" applyAlignment="1">
      <alignment wrapText="1"/>
    </xf>
    <xf numFmtId="2" fontId="17" fillId="4" borderId="3" xfId="0" applyNumberFormat="1" applyFont="1" applyFill="1" applyBorder="1"/>
    <xf numFmtId="1" fontId="19" fillId="0" borderId="3" xfId="0" applyNumberFormat="1" applyFont="1" applyBorder="1" applyAlignment="1">
      <alignment horizontal="center" wrapText="1"/>
    </xf>
    <xf numFmtId="4" fontId="24" fillId="4" borderId="7" xfId="0" applyNumberFormat="1" applyFont="1" applyFill="1" applyBorder="1" applyAlignment="1">
      <alignment horizontal="right" wrapText="1"/>
    </xf>
    <xf numFmtId="0" fontId="24" fillId="4" borderId="7" xfId="0" applyFont="1" applyFill="1" applyBorder="1" applyAlignment="1">
      <alignment horizontal="right" wrapText="1"/>
    </xf>
    <xf numFmtId="4" fontId="25" fillId="4" borderId="7" xfId="0" applyNumberFormat="1" applyFont="1" applyFill="1" applyBorder="1" applyAlignment="1">
      <alignment horizontal="right" wrapText="1"/>
    </xf>
    <xf numFmtId="0" fontId="27" fillId="0" borderId="6" xfId="0" applyFont="1" applyBorder="1" applyAlignment="1">
      <alignment horizontal="center" vertical="center" wrapText="1"/>
    </xf>
    <xf numFmtId="0" fontId="28" fillId="9" borderId="7" xfId="0" applyFont="1" applyFill="1" applyBorder="1" applyAlignment="1">
      <alignment horizontal="left" wrapText="1"/>
    </xf>
    <xf numFmtId="4" fontId="28" fillId="9" borderId="7" xfId="0" applyNumberFormat="1" applyFont="1" applyFill="1" applyBorder="1" applyAlignment="1">
      <alignment horizontal="right" wrapText="1"/>
    </xf>
    <xf numFmtId="0" fontId="28" fillId="10" borderId="7" xfId="0" applyFont="1" applyFill="1" applyBorder="1" applyAlignment="1">
      <alignment horizontal="left" wrapText="1"/>
    </xf>
    <xf numFmtId="4" fontId="28" fillId="10" borderId="7" xfId="0" applyNumberFormat="1" applyFont="1" applyFill="1" applyBorder="1" applyAlignment="1">
      <alignment horizontal="right" wrapText="1"/>
    </xf>
    <xf numFmtId="0" fontId="30" fillId="11" borderId="7" xfId="0" applyFont="1" applyFill="1" applyBorder="1" applyAlignment="1">
      <alignment horizontal="left" wrapText="1"/>
    </xf>
    <xf numFmtId="4" fontId="30" fillId="11" borderId="7" xfId="0" applyNumberFormat="1" applyFont="1" applyFill="1" applyBorder="1" applyAlignment="1">
      <alignment horizontal="right" wrapText="1"/>
    </xf>
    <xf numFmtId="0" fontId="18" fillId="6" borderId="7" xfId="0" applyFont="1" applyFill="1" applyBorder="1" applyAlignment="1">
      <alignment horizontal="left" wrapText="1" indent="1"/>
    </xf>
    <xf numFmtId="4" fontId="18" fillId="6" borderId="7" xfId="0" applyNumberFormat="1" applyFont="1" applyFill="1" applyBorder="1" applyAlignment="1">
      <alignment horizontal="right" wrapText="1"/>
    </xf>
    <xf numFmtId="0" fontId="18" fillId="12" borderId="7" xfId="0" applyFont="1" applyFill="1" applyBorder="1" applyAlignment="1">
      <alignment horizontal="left" wrapText="1" indent="1"/>
    </xf>
    <xf numFmtId="4" fontId="18" fillId="12" borderId="7" xfId="0" applyNumberFormat="1" applyFont="1" applyFill="1" applyBorder="1" applyAlignment="1">
      <alignment horizontal="right" wrapText="1"/>
    </xf>
    <xf numFmtId="0" fontId="18" fillId="4" borderId="7" xfId="0" applyFont="1" applyFill="1" applyBorder="1" applyAlignment="1">
      <alignment horizontal="left" wrapText="1" indent="1"/>
    </xf>
    <xf numFmtId="0" fontId="18" fillId="6" borderId="7" xfId="0" applyFont="1" applyFill="1" applyBorder="1" applyAlignment="1">
      <alignment horizontal="left" wrapText="1"/>
    </xf>
    <xf numFmtId="0" fontId="18" fillId="4" borderId="7" xfId="0" applyFont="1" applyFill="1" applyBorder="1" applyAlignment="1">
      <alignment horizontal="right" wrapText="1"/>
    </xf>
    <xf numFmtId="0" fontId="16" fillId="4" borderId="7" xfId="0" applyFont="1" applyFill="1" applyBorder="1" applyAlignment="1">
      <alignment horizontal="left" wrapText="1" indent="3"/>
    </xf>
    <xf numFmtId="0" fontId="18" fillId="12" borderId="7" xfId="0" applyFont="1" applyFill="1" applyBorder="1" applyAlignment="1">
      <alignment horizontal="right" wrapText="1"/>
    </xf>
    <xf numFmtId="0" fontId="18" fillId="6" borderId="7" xfId="0" applyFont="1" applyFill="1" applyBorder="1" applyAlignment="1">
      <alignment horizontal="right" wrapText="1"/>
    </xf>
    <xf numFmtId="0" fontId="27" fillId="0" borderId="11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 wrapText="1"/>
    </xf>
    <xf numFmtId="0" fontId="16" fillId="4" borderId="13" xfId="0" applyFont="1" applyFill="1" applyBorder="1" applyAlignment="1">
      <alignment horizontal="left" wrapText="1"/>
    </xf>
    <xf numFmtId="4" fontId="16" fillId="4" borderId="15" xfId="0" applyNumberFormat="1" applyFont="1" applyFill="1" applyBorder="1" applyAlignment="1">
      <alignment horizontal="right" wrapText="1"/>
    </xf>
    <xf numFmtId="0" fontId="16" fillId="4" borderId="15" xfId="0" applyFont="1" applyFill="1" applyBorder="1" applyAlignment="1">
      <alignment wrapText="1"/>
    </xf>
    <xf numFmtId="4" fontId="6" fillId="0" borderId="3" xfId="0" applyNumberFormat="1" applyFont="1" applyBorder="1" applyAlignment="1">
      <alignment horizontal="right"/>
    </xf>
    <xf numFmtId="4" fontId="6" fillId="3" borderId="3" xfId="0" applyNumberFormat="1" applyFont="1" applyFill="1" applyBorder="1" applyAlignment="1">
      <alignment horizontal="right"/>
    </xf>
    <xf numFmtId="0" fontId="27" fillId="0" borderId="16" xfId="0" applyFont="1" applyBorder="1" applyAlignment="1">
      <alignment horizontal="center" vertical="center" wrapText="1"/>
    </xf>
    <xf numFmtId="0" fontId="6" fillId="0" borderId="0" xfId="0" quotePrefix="1" applyFont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17" fillId="4" borderId="9" xfId="0" applyFont="1" applyFill="1" applyBorder="1" applyAlignment="1">
      <alignment wrapText="1"/>
    </xf>
    <xf numFmtId="0" fontId="17" fillId="4" borderId="17" xfId="0" applyFont="1" applyFill="1" applyBorder="1" applyAlignment="1">
      <alignment wrapText="1"/>
    </xf>
    <xf numFmtId="0" fontId="16" fillId="4" borderId="19" xfId="0" applyFont="1" applyFill="1" applyBorder="1" applyAlignment="1">
      <alignment wrapText="1"/>
    </xf>
    <xf numFmtId="0" fontId="17" fillId="4" borderId="20" xfId="0" applyFont="1" applyFill="1" applyBorder="1" applyAlignment="1">
      <alignment wrapText="1"/>
    </xf>
    <xf numFmtId="0" fontId="0" fillId="0" borderId="21" xfId="0" applyBorder="1"/>
    <xf numFmtId="2" fontId="0" fillId="0" borderId="22" xfId="0" applyNumberFormat="1" applyBorder="1"/>
    <xf numFmtId="0" fontId="0" fillId="0" borderId="22" xfId="0" applyBorder="1"/>
    <xf numFmtId="0" fontId="0" fillId="0" borderId="23" xfId="0" applyBorder="1"/>
    <xf numFmtId="0" fontId="18" fillId="4" borderId="18" xfId="0" applyFont="1" applyFill="1" applyBorder="1" applyAlignment="1">
      <alignment horizontal="left" wrapText="1"/>
    </xf>
    <xf numFmtId="0" fontId="18" fillId="4" borderId="13" xfId="0" applyFont="1" applyFill="1" applyBorder="1" applyAlignment="1">
      <alignment horizontal="left" wrapText="1"/>
    </xf>
    <xf numFmtId="0" fontId="18" fillId="4" borderId="14" xfId="0" applyFont="1" applyFill="1" applyBorder="1" applyAlignment="1">
      <alignment horizontal="left" wrapText="1"/>
    </xf>
    <xf numFmtId="4" fontId="0" fillId="0" borderId="0" xfId="0" applyNumberFormat="1"/>
    <xf numFmtId="4" fontId="18" fillId="0" borderId="7" xfId="0" applyNumberFormat="1" applyFont="1" applyBorder="1" applyAlignment="1">
      <alignment wrapText="1"/>
    </xf>
    <xf numFmtId="4" fontId="9" fillId="6" borderId="7" xfId="0" applyNumberFormat="1" applyFont="1" applyFill="1" applyBorder="1" applyAlignment="1">
      <alignment horizontal="right" wrapText="1"/>
    </xf>
    <xf numFmtId="2" fontId="29" fillId="9" borderId="9" xfId="0" applyNumberFormat="1" applyFont="1" applyFill="1" applyBorder="1" applyAlignment="1">
      <alignment horizontal="right" wrapText="1"/>
    </xf>
    <xf numFmtId="2" fontId="32" fillId="13" borderId="9" xfId="0" applyNumberFormat="1" applyFont="1" applyFill="1" applyBorder="1" applyAlignment="1">
      <alignment horizontal="right" wrapText="1"/>
    </xf>
    <xf numFmtId="2" fontId="0" fillId="13" borderId="3" xfId="0" applyNumberFormat="1" applyFill="1" applyBorder="1"/>
    <xf numFmtId="0" fontId="5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3" borderId="2" xfId="0" quotePrefix="1" applyFont="1" applyFill="1" applyBorder="1" applyAlignment="1">
      <alignment horizontal="left" vertical="center" wrapText="1"/>
    </xf>
    <xf numFmtId="0" fontId="9" fillId="3" borderId="4" xfId="0" quotePrefix="1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6" fillId="0" borderId="1" xfId="0" quotePrefix="1" applyFont="1" applyBorder="1" applyAlignment="1">
      <alignment horizontal="center" wrapText="1"/>
    </xf>
    <xf numFmtId="0" fontId="6" fillId="0" borderId="2" xfId="0" quotePrefix="1" applyFont="1" applyBorder="1" applyAlignment="1">
      <alignment horizontal="center" wrapText="1"/>
    </xf>
    <xf numFmtId="0" fontId="6" fillId="0" borderId="4" xfId="0" quotePrefix="1" applyFont="1" applyBorder="1" applyAlignment="1">
      <alignment horizontal="center" wrapText="1"/>
    </xf>
    <xf numFmtId="0" fontId="11" fillId="0" borderId="1" xfId="0" quotePrefix="1" applyFont="1" applyBorder="1" applyAlignment="1">
      <alignment horizontal="center" wrapText="1"/>
    </xf>
    <xf numFmtId="0" fontId="11" fillId="0" borderId="2" xfId="0" quotePrefix="1" applyFont="1" applyBorder="1" applyAlignment="1">
      <alignment horizontal="center" wrapText="1"/>
    </xf>
    <xf numFmtId="0" fontId="11" fillId="0" borderId="4" xfId="0" quotePrefix="1" applyFont="1" applyBorder="1" applyAlignment="1">
      <alignment horizont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4" fillId="2" borderId="5" xfId="0" applyFont="1" applyFill="1" applyBorder="1" applyAlignment="1">
      <alignment horizontal="left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1" fillId="0" borderId="5" xfId="0" applyFont="1" applyBorder="1" applyAlignment="1">
      <alignment horizontal="center"/>
    </xf>
  </cellXfs>
  <cellStyles count="2">
    <cellStyle name="Normalno" xfId="0" builtinId="0"/>
    <cellStyle name="Zarez 2" xfId="1" xr:uid="{6AB46711-CFD9-4F67-A801-01F9E84E87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30"/>
  <sheetViews>
    <sheetView tabSelected="1" workbookViewId="0">
      <selection activeCell="B19" sqref="B19"/>
    </sheetView>
  </sheetViews>
  <sheetFormatPr defaultRowHeight="15" x14ac:dyDescent="0.25"/>
  <cols>
    <col min="2" max="2" width="17.7109375" customWidth="1"/>
    <col min="3" max="3" width="14.7109375" customWidth="1"/>
    <col min="4" max="4" width="16.7109375" customWidth="1"/>
    <col min="5" max="5" width="23.85546875" customWidth="1"/>
    <col min="6" max="6" width="24.28515625" customWidth="1"/>
    <col min="7" max="7" width="17.7109375" customWidth="1"/>
    <col min="8" max="8" width="18.5703125" customWidth="1"/>
    <col min="9" max="9" width="24.42578125" customWidth="1"/>
    <col min="10" max="11" width="15.7109375" customWidth="1"/>
  </cols>
  <sheetData>
    <row r="1" spans="2:11" ht="42" customHeight="1" x14ac:dyDescent="0.25">
      <c r="B1" s="125" t="s">
        <v>45</v>
      </c>
      <c r="C1" s="125"/>
      <c r="D1" s="125"/>
      <c r="E1" s="125"/>
      <c r="F1" s="125"/>
      <c r="G1" s="125"/>
      <c r="H1" s="125"/>
      <c r="I1" s="125"/>
      <c r="J1" s="125"/>
      <c r="K1" s="125"/>
    </row>
    <row r="2" spans="2:11" ht="15.75" customHeight="1" x14ac:dyDescent="0.25">
      <c r="B2" s="125" t="s">
        <v>4</v>
      </c>
      <c r="C2" s="125"/>
      <c r="D2" s="125"/>
      <c r="E2" s="125"/>
      <c r="F2" s="125"/>
      <c r="G2" s="125"/>
      <c r="H2" s="125"/>
      <c r="I2" s="125"/>
      <c r="J2" s="125"/>
      <c r="K2" s="125"/>
    </row>
    <row r="3" spans="2:11" ht="6.75" customHeight="1" x14ac:dyDescent="0.25">
      <c r="B3" s="130"/>
      <c r="C3" s="130"/>
      <c r="D3" s="130"/>
      <c r="E3" s="29"/>
      <c r="F3" s="29"/>
      <c r="G3" s="29"/>
      <c r="H3" s="29"/>
      <c r="I3" s="31"/>
      <c r="J3" s="31"/>
      <c r="K3" s="30"/>
    </row>
    <row r="4" spans="2:11" ht="18" customHeight="1" x14ac:dyDescent="0.25">
      <c r="B4" s="125" t="s">
        <v>33</v>
      </c>
      <c r="C4" s="125"/>
      <c r="D4" s="125"/>
      <c r="E4" s="125"/>
      <c r="F4" s="125"/>
      <c r="G4" s="125"/>
      <c r="H4" s="125"/>
      <c r="I4" s="125"/>
      <c r="J4" s="125"/>
      <c r="K4" s="125"/>
    </row>
    <row r="5" spans="2:11" ht="18" customHeight="1" x14ac:dyDescent="0.25">
      <c r="B5" s="32"/>
      <c r="C5" s="33"/>
      <c r="D5" s="33"/>
      <c r="E5" s="33"/>
      <c r="F5" s="33"/>
      <c r="G5" s="33"/>
      <c r="H5" s="33"/>
      <c r="I5" s="33"/>
      <c r="J5" s="33"/>
      <c r="K5" s="30"/>
    </row>
    <row r="6" spans="2:11" x14ac:dyDescent="0.25">
      <c r="B6" s="126"/>
      <c r="C6" s="126"/>
      <c r="D6" s="126"/>
      <c r="E6" s="126"/>
      <c r="F6" s="126"/>
      <c r="G6" s="126"/>
      <c r="H6" s="126"/>
      <c r="I6" s="126"/>
      <c r="J6" s="126"/>
      <c r="K6" s="126"/>
    </row>
    <row r="7" spans="2:11" ht="15.75" thickBot="1" x14ac:dyDescent="0.3"/>
    <row r="8" spans="2:11" ht="39" thickBot="1" x14ac:dyDescent="0.3">
      <c r="B8" s="99" t="s">
        <v>46</v>
      </c>
      <c r="C8" s="17" t="s">
        <v>169</v>
      </c>
      <c r="D8" s="1" t="s">
        <v>170</v>
      </c>
      <c r="E8" s="1" t="s">
        <v>171</v>
      </c>
      <c r="F8" s="17" t="s">
        <v>172</v>
      </c>
      <c r="G8" s="1" t="s">
        <v>173</v>
      </c>
      <c r="H8" s="1" t="s">
        <v>174</v>
      </c>
    </row>
    <row r="9" spans="2:11" ht="15.75" thickBot="1" x14ac:dyDescent="0.3">
      <c r="B9" s="105">
        <v>1</v>
      </c>
      <c r="C9" s="106">
        <v>2</v>
      </c>
      <c r="D9" s="107">
        <v>3</v>
      </c>
      <c r="E9" s="107">
        <v>4</v>
      </c>
      <c r="F9" s="106">
        <v>5</v>
      </c>
      <c r="G9" s="107">
        <v>6</v>
      </c>
      <c r="H9" s="107">
        <v>7</v>
      </c>
    </row>
    <row r="10" spans="2:11" ht="40.9" customHeight="1" x14ac:dyDescent="0.25">
      <c r="B10" s="116" t="s">
        <v>66</v>
      </c>
      <c r="C10" s="110"/>
      <c r="D10" s="110"/>
      <c r="E10" s="110"/>
      <c r="F10" s="110"/>
      <c r="G10" s="111"/>
      <c r="H10" s="112"/>
    </row>
    <row r="11" spans="2:11" ht="26.45" customHeight="1" x14ac:dyDescent="0.25">
      <c r="B11" s="100" t="s">
        <v>67</v>
      </c>
      <c r="C11" s="38">
        <v>2730439.03</v>
      </c>
      <c r="D11" s="38">
        <v>3247496</v>
      </c>
      <c r="E11" s="38">
        <v>4230242.33</v>
      </c>
      <c r="F11" s="38">
        <v>2893272.93</v>
      </c>
      <c r="G11" s="73">
        <f t="shared" ref="G11:G16" si="0">+F11/C11*100</f>
        <v>105.96365266577664</v>
      </c>
      <c r="H11" s="113">
        <f>+F11/E11*100</f>
        <v>68.394968994601314</v>
      </c>
    </row>
    <row r="12" spans="2:11" ht="39.6" customHeight="1" x14ac:dyDescent="0.25">
      <c r="B12" s="100" t="s">
        <v>80</v>
      </c>
      <c r="C12" s="59">
        <v>119.29</v>
      </c>
      <c r="D12" s="57"/>
      <c r="E12" s="57"/>
      <c r="F12" s="57"/>
      <c r="G12" s="108">
        <f t="shared" si="0"/>
        <v>0</v>
      </c>
      <c r="H12" s="113"/>
    </row>
    <row r="13" spans="2:11" ht="26.25" x14ac:dyDescent="0.25">
      <c r="B13" s="117" t="s">
        <v>83</v>
      </c>
      <c r="C13" s="38">
        <v>2730558.32</v>
      </c>
      <c r="D13" s="38">
        <v>3247496</v>
      </c>
      <c r="E13" s="38">
        <v>4230242.33</v>
      </c>
      <c r="F13" s="38">
        <v>2893272.93</v>
      </c>
      <c r="G13" s="73">
        <f t="shared" si="0"/>
        <v>105.95902342785341</v>
      </c>
      <c r="H13" s="113">
        <f>+F13/E13*100</f>
        <v>68.394968994601314</v>
      </c>
    </row>
    <row r="14" spans="2:11" ht="35.450000000000003" customHeight="1" x14ac:dyDescent="0.25">
      <c r="B14" s="100" t="s">
        <v>52</v>
      </c>
      <c r="C14" s="38">
        <v>3084835.11</v>
      </c>
      <c r="D14" s="38">
        <v>2975028</v>
      </c>
      <c r="E14" s="38">
        <v>3932065.33</v>
      </c>
      <c r="F14" s="38">
        <v>3260797.74</v>
      </c>
      <c r="G14" s="73">
        <f t="shared" si="0"/>
        <v>105.70411784505399</v>
      </c>
      <c r="H14" s="113">
        <f>+F14/E14*100</f>
        <v>82.928371385935236</v>
      </c>
    </row>
    <row r="15" spans="2:11" ht="57.6" customHeight="1" x14ac:dyDescent="0.25">
      <c r="B15" s="100" t="s">
        <v>54</v>
      </c>
      <c r="C15" s="38">
        <v>142244.54999999999</v>
      </c>
      <c r="D15" s="38">
        <v>272468</v>
      </c>
      <c r="E15" s="38">
        <v>298177</v>
      </c>
      <c r="F15" s="38">
        <v>130355.1</v>
      </c>
      <c r="G15" s="73">
        <f t="shared" si="0"/>
        <v>91.641542681248609</v>
      </c>
      <c r="H15" s="113">
        <f>+F15/E15*100</f>
        <v>43.717355798736996</v>
      </c>
    </row>
    <row r="16" spans="2:11" ht="36.6" customHeight="1" x14ac:dyDescent="0.25">
      <c r="B16" s="117" t="s">
        <v>96</v>
      </c>
      <c r="C16" s="38">
        <v>3227079.66</v>
      </c>
      <c r="D16" s="38">
        <v>3247496</v>
      </c>
      <c r="E16" s="38">
        <v>4230242.33</v>
      </c>
      <c r="F16" s="38">
        <v>3391152.84</v>
      </c>
      <c r="G16" s="73">
        <f t="shared" si="0"/>
        <v>105.08426184930309</v>
      </c>
      <c r="H16" s="113">
        <f>+F16/E16*100</f>
        <v>80.164505374802005</v>
      </c>
    </row>
    <row r="17" spans="1:42" ht="32.450000000000003" customHeight="1" x14ac:dyDescent="0.25">
      <c r="B17" s="117" t="s">
        <v>97</v>
      </c>
      <c r="C17" s="57"/>
      <c r="D17" s="57"/>
      <c r="E17" s="57"/>
      <c r="F17" s="57"/>
      <c r="G17" s="108"/>
      <c r="H17" s="114"/>
    </row>
    <row r="18" spans="1:42" ht="46.15" customHeight="1" x14ac:dyDescent="0.25">
      <c r="B18" s="100" t="s">
        <v>98</v>
      </c>
      <c r="C18" s="38">
        <v>450493.16</v>
      </c>
      <c r="D18" s="57"/>
      <c r="E18" s="57"/>
      <c r="F18" s="57"/>
      <c r="G18" s="108"/>
      <c r="H18" s="114"/>
    </row>
    <row r="19" spans="1:42" ht="27" thickBot="1" x14ac:dyDescent="0.3">
      <c r="B19" s="118" t="s">
        <v>101</v>
      </c>
      <c r="C19" s="101">
        <v>450493.16</v>
      </c>
      <c r="D19" s="102"/>
      <c r="E19" s="102"/>
      <c r="F19" s="102"/>
      <c r="G19" s="109"/>
      <c r="H19" s="115"/>
    </row>
    <row r="22" spans="1:42" ht="18" customHeight="1" x14ac:dyDescent="0.25">
      <c r="B22" s="143" t="s">
        <v>34</v>
      </c>
      <c r="C22" s="143"/>
      <c r="D22" s="143"/>
      <c r="E22" s="143"/>
      <c r="F22" s="34"/>
      <c r="G22" s="34"/>
      <c r="H22" s="35"/>
      <c r="I22" s="35"/>
      <c r="J22" s="35"/>
      <c r="K22" s="35"/>
    </row>
    <row r="23" spans="1:42" ht="25.5" x14ac:dyDescent="0.25">
      <c r="B23" s="134" t="s">
        <v>0</v>
      </c>
      <c r="C23" s="135"/>
      <c r="D23" s="135"/>
      <c r="E23" s="136"/>
      <c r="F23" s="17" t="s">
        <v>169</v>
      </c>
      <c r="G23" s="1" t="s">
        <v>170</v>
      </c>
      <c r="H23" s="1" t="s">
        <v>171</v>
      </c>
      <c r="I23" s="17" t="s">
        <v>172</v>
      </c>
      <c r="J23" s="1" t="s">
        <v>8</v>
      </c>
      <c r="K23" s="1" t="s">
        <v>29</v>
      </c>
    </row>
    <row r="24" spans="1:42" s="20" customFormat="1" x14ac:dyDescent="0.25">
      <c r="B24" s="137">
        <v>1</v>
      </c>
      <c r="C24" s="138"/>
      <c r="D24" s="138"/>
      <c r="E24" s="139"/>
      <c r="F24" s="19">
        <v>2</v>
      </c>
      <c r="G24" s="18">
        <v>3</v>
      </c>
      <c r="H24" s="18">
        <v>4</v>
      </c>
      <c r="I24" s="18">
        <v>5</v>
      </c>
      <c r="J24" s="18" t="s">
        <v>10</v>
      </c>
      <c r="K24" s="18" t="s">
        <v>11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</row>
    <row r="25" spans="1:42" ht="15.75" customHeight="1" x14ac:dyDescent="0.25">
      <c r="A25" s="20"/>
      <c r="B25" s="140" t="s">
        <v>30</v>
      </c>
      <c r="C25" s="141"/>
      <c r="D25" s="141"/>
      <c r="E25" s="142"/>
      <c r="F25" s="103">
        <v>450493.16</v>
      </c>
      <c r="G25" s="13"/>
      <c r="H25" s="13"/>
      <c r="I25" s="13"/>
      <c r="J25" s="13"/>
      <c r="K25" s="13"/>
    </row>
    <row r="26" spans="1:42" x14ac:dyDescent="0.25">
      <c r="A26" s="20"/>
      <c r="B26" s="140" t="s">
        <v>31</v>
      </c>
      <c r="C26" s="141"/>
      <c r="D26" s="141"/>
      <c r="E26" s="142"/>
      <c r="F26" s="13"/>
      <c r="G26" s="13"/>
      <c r="H26" s="13"/>
      <c r="I26" s="13"/>
      <c r="J26" s="13"/>
      <c r="K26" s="13"/>
    </row>
    <row r="27" spans="1:42" s="26" customFormat="1" ht="15" customHeight="1" x14ac:dyDescent="0.25">
      <c r="A27" s="20"/>
      <c r="B27" s="131" t="s">
        <v>32</v>
      </c>
      <c r="C27" s="132"/>
      <c r="D27" s="132"/>
      <c r="E27" s="133"/>
      <c r="F27" s="14"/>
      <c r="G27" s="14"/>
      <c r="H27" s="14"/>
      <c r="I27" s="14"/>
      <c r="J27" s="14"/>
      <c r="K27" s="14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</row>
    <row r="28" spans="1:42" s="26" customFormat="1" ht="15" customHeight="1" x14ac:dyDescent="0.25">
      <c r="A28" s="20"/>
      <c r="B28" s="131" t="s">
        <v>35</v>
      </c>
      <c r="C28" s="132"/>
      <c r="D28" s="132"/>
      <c r="E28" s="133"/>
      <c r="F28" s="104">
        <v>1417617.75</v>
      </c>
      <c r="G28" s="14"/>
      <c r="H28" s="14"/>
      <c r="I28" s="14"/>
      <c r="J28" s="14"/>
      <c r="K28" s="14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</row>
    <row r="29" spans="1:42" x14ac:dyDescent="0.25">
      <c r="A29" s="20"/>
      <c r="B29" s="127" t="s">
        <v>36</v>
      </c>
      <c r="C29" s="128"/>
      <c r="D29" s="128"/>
      <c r="E29" s="129"/>
      <c r="F29" s="14"/>
      <c r="G29" s="14"/>
      <c r="H29" s="14"/>
      <c r="I29" s="14"/>
      <c r="J29" s="14"/>
      <c r="K29" s="14"/>
    </row>
    <row r="30" spans="1:42" ht="13.15" customHeight="1" x14ac:dyDescent="0.25"/>
  </sheetData>
  <mergeCells count="13">
    <mergeCell ref="B1:K1"/>
    <mergeCell ref="B2:K2"/>
    <mergeCell ref="B4:K4"/>
    <mergeCell ref="B6:K6"/>
    <mergeCell ref="B29:E29"/>
    <mergeCell ref="B3:D3"/>
    <mergeCell ref="B28:E28"/>
    <mergeCell ref="B23:E23"/>
    <mergeCell ref="B24:E24"/>
    <mergeCell ref="B26:E26"/>
    <mergeCell ref="B27:E27"/>
    <mergeCell ref="B25:E25"/>
    <mergeCell ref="B22:E22"/>
  </mergeCells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52"/>
  <sheetViews>
    <sheetView topLeftCell="A6" zoomScaleNormal="100" workbookViewId="0">
      <selection activeCell="C10" sqref="C10"/>
    </sheetView>
  </sheetViews>
  <sheetFormatPr defaultColWidth="8.85546875" defaultRowHeight="10.5" x14ac:dyDescent="0.2"/>
  <cols>
    <col min="1" max="1" width="46.28515625" style="60" customWidth="1"/>
    <col min="2" max="2" width="26" style="60" customWidth="1"/>
    <col min="3" max="3" width="18.28515625" style="68" customWidth="1"/>
    <col min="4" max="4" width="19" style="60" customWidth="1"/>
    <col min="5" max="5" width="18.140625" style="60" customWidth="1"/>
    <col min="6" max="7" width="11.28515625" style="60" customWidth="1"/>
    <col min="8" max="16384" width="8.85546875" style="60"/>
  </cols>
  <sheetData>
    <row r="1" spans="1:11" s="56" customFormat="1" ht="15.75" x14ac:dyDescent="0.25">
      <c r="A1"/>
      <c r="B1" s="144" t="s">
        <v>4</v>
      </c>
      <c r="C1" s="144"/>
      <c r="D1" s="144"/>
      <c r="E1" s="144"/>
      <c r="F1" s="144"/>
      <c r="G1" s="144"/>
      <c r="H1" s="144"/>
      <c r="I1" s="144"/>
      <c r="J1" s="144"/>
      <c r="K1" s="144"/>
    </row>
    <row r="2" spans="1:11" s="58" customFormat="1" ht="18" x14ac:dyDescent="0.25">
      <c r="A2"/>
      <c r="B2" s="2"/>
      <c r="C2" s="64"/>
      <c r="D2" s="2"/>
      <c r="E2" s="2"/>
      <c r="F2" s="2"/>
      <c r="G2" s="2"/>
      <c r="H2" s="2"/>
      <c r="I2" s="3"/>
      <c r="J2" s="3"/>
      <c r="K2"/>
    </row>
    <row r="3" spans="1:11" s="58" customFormat="1" ht="15.75" x14ac:dyDescent="0.25">
      <c r="A3"/>
      <c r="B3" s="144" t="s">
        <v>37</v>
      </c>
      <c r="C3" s="144"/>
      <c r="D3" s="144"/>
      <c r="E3" s="144"/>
      <c r="F3" s="144"/>
      <c r="G3" s="144"/>
      <c r="H3" s="144"/>
      <c r="I3" s="144"/>
      <c r="J3" s="144"/>
      <c r="K3" s="144"/>
    </row>
    <row r="4" spans="1:11" s="58" customFormat="1" ht="18" x14ac:dyDescent="0.25">
      <c r="A4"/>
      <c r="B4" s="2"/>
      <c r="C4" s="64"/>
      <c r="D4" s="2"/>
      <c r="E4" s="2"/>
      <c r="F4" s="2"/>
      <c r="G4" s="2"/>
      <c r="H4" s="2"/>
      <c r="I4" s="3"/>
      <c r="J4" s="3"/>
      <c r="K4"/>
    </row>
    <row r="5" spans="1:11" s="58" customFormat="1" ht="15.75" x14ac:dyDescent="0.25">
      <c r="A5"/>
      <c r="B5" s="144" t="s">
        <v>9</v>
      </c>
      <c r="C5" s="144"/>
      <c r="D5" s="144"/>
      <c r="E5" s="144"/>
      <c r="F5" s="144"/>
      <c r="G5" s="144"/>
      <c r="H5" s="144"/>
      <c r="I5" s="144"/>
      <c r="J5" s="144"/>
      <c r="K5" s="144"/>
    </row>
    <row r="6" spans="1:11" s="58" customFormat="1" ht="15.75" x14ac:dyDescent="0.25">
      <c r="A6"/>
      <c r="B6" s="36"/>
      <c r="C6" s="65"/>
      <c r="D6" s="36"/>
      <c r="E6" s="36"/>
      <c r="F6" s="36"/>
      <c r="G6" s="36"/>
      <c r="H6" s="36"/>
      <c r="I6" s="36"/>
      <c r="J6" s="36"/>
      <c r="K6" s="36"/>
    </row>
    <row r="7" spans="1:11" s="58" customFormat="1" ht="29.45" customHeight="1" x14ac:dyDescent="0.2">
      <c r="A7" s="45" t="s">
        <v>46</v>
      </c>
      <c r="B7" s="44" t="s">
        <v>60</v>
      </c>
      <c r="C7" s="66" t="s">
        <v>61</v>
      </c>
      <c r="D7" s="44" t="s">
        <v>62</v>
      </c>
      <c r="E7" s="44" t="s">
        <v>63</v>
      </c>
      <c r="F7" s="45" t="s">
        <v>64</v>
      </c>
      <c r="G7" s="45" t="s">
        <v>65</v>
      </c>
      <c r="H7" s="56"/>
      <c r="I7" s="56"/>
      <c r="J7" s="56"/>
      <c r="K7" s="56"/>
    </row>
    <row r="8" spans="1:11" s="58" customFormat="1" ht="29.45" customHeight="1" x14ac:dyDescent="0.2">
      <c r="A8" s="45">
        <v>1</v>
      </c>
      <c r="B8" s="44">
        <v>2</v>
      </c>
      <c r="C8" s="77">
        <v>3</v>
      </c>
      <c r="D8" s="44">
        <v>4</v>
      </c>
      <c r="E8" s="44">
        <v>5</v>
      </c>
      <c r="F8" s="45">
        <v>6</v>
      </c>
      <c r="G8" s="45">
        <v>7</v>
      </c>
      <c r="H8" s="56"/>
      <c r="I8" s="56"/>
      <c r="J8" s="56"/>
      <c r="K8" s="56"/>
    </row>
    <row r="9" spans="1:11" s="58" customFormat="1" ht="12.75" x14ac:dyDescent="0.2">
      <c r="A9" s="61" t="s">
        <v>66</v>
      </c>
      <c r="B9" s="62"/>
      <c r="C9" s="67"/>
      <c r="D9" s="62"/>
      <c r="E9" s="62"/>
      <c r="F9" s="75"/>
      <c r="G9" s="74"/>
    </row>
    <row r="10" spans="1:11" s="58" customFormat="1" ht="12.75" x14ac:dyDescent="0.2">
      <c r="A10" s="37" t="s">
        <v>67</v>
      </c>
      <c r="B10" s="38">
        <v>2730439.03</v>
      </c>
      <c r="C10" s="38">
        <f>+C11+C14+C16+C18+C21</f>
        <v>4712886</v>
      </c>
      <c r="D10" s="38">
        <v>4230242.33</v>
      </c>
      <c r="E10" s="38">
        <v>2893272.93</v>
      </c>
      <c r="F10" s="73">
        <f>IFERROR(E10/B10*100,0)</f>
        <v>105.96365266577664</v>
      </c>
      <c r="G10" s="76">
        <f>IFERROR(E10/D10*100,0)</f>
        <v>68.394968994601314</v>
      </c>
    </row>
    <row r="11" spans="1:11" s="58" customFormat="1" ht="25.5" x14ac:dyDescent="0.2">
      <c r="A11" s="37" t="s">
        <v>68</v>
      </c>
      <c r="B11" s="38">
        <v>204494.79</v>
      </c>
      <c r="C11" s="38">
        <v>110817</v>
      </c>
      <c r="D11" s="38">
        <v>112023.33</v>
      </c>
      <c r="E11" s="38">
        <v>163584.91</v>
      </c>
      <c r="F11" s="73">
        <f t="shared" ref="F11:F52" si="0">IFERROR(E11/B11*100,0)</f>
        <v>79.994659032633535</v>
      </c>
      <c r="G11" s="76">
        <f t="shared" ref="G11:G52" si="1">IFERROR(E11/D11*100,0)</f>
        <v>146.02753729959645</v>
      </c>
    </row>
    <row r="12" spans="1:11" s="58" customFormat="1" ht="12.75" x14ac:dyDescent="0.2">
      <c r="A12" s="37" t="s">
        <v>69</v>
      </c>
      <c r="B12" s="78">
        <v>125681.71</v>
      </c>
      <c r="C12" s="63"/>
      <c r="D12" s="57"/>
      <c r="E12" s="38">
        <v>85616.88</v>
      </c>
      <c r="F12" s="73">
        <f t="shared" si="0"/>
        <v>68.121988473899663</v>
      </c>
      <c r="G12" s="76">
        <f t="shared" si="1"/>
        <v>0</v>
      </c>
    </row>
    <row r="13" spans="1:11" s="58" customFormat="1" ht="25.5" x14ac:dyDescent="0.2">
      <c r="A13" s="37" t="s">
        <v>70</v>
      </c>
      <c r="B13" s="78">
        <v>78813.08</v>
      </c>
      <c r="C13" s="63"/>
      <c r="D13" s="57"/>
      <c r="E13" s="38">
        <v>77968.03</v>
      </c>
      <c r="F13" s="73">
        <f t="shared" si="0"/>
        <v>98.92777950056005</v>
      </c>
      <c r="G13" s="76">
        <f t="shared" si="1"/>
        <v>0</v>
      </c>
    </row>
    <row r="14" spans="1:11" s="58" customFormat="1" ht="25.5" x14ac:dyDescent="0.2">
      <c r="A14" s="37" t="s">
        <v>71</v>
      </c>
      <c r="B14" s="38">
        <v>78907.429999999993</v>
      </c>
      <c r="C14" s="38">
        <v>72998</v>
      </c>
      <c r="D14" s="38">
        <v>94000</v>
      </c>
      <c r="E14" s="38">
        <v>109594.52</v>
      </c>
      <c r="F14" s="73">
        <f t="shared" si="0"/>
        <v>138.88998792635877</v>
      </c>
      <c r="G14" s="76">
        <f t="shared" si="1"/>
        <v>116.58991489361703</v>
      </c>
    </row>
    <row r="15" spans="1:11" s="58" customFormat="1" ht="12.75" x14ac:dyDescent="0.2">
      <c r="A15" s="37" t="s">
        <v>72</v>
      </c>
      <c r="B15" s="78">
        <v>78907.429999999993</v>
      </c>
      <c r="C15" s="63"/>
      <c r="D15" s="57"/>
      <c r="E15" s="38">
        <v>109594.52</v>
      </c>
      <c r="F15" s="73">
        <f t="shared" si="0"/>
        <v>138.88998792635877</v>
      </c>
      <c r="G15" s="76">
        <f t="shared" si="1"/>
        <v>0</v>
      </c>
    </row>
    <row r="16" spans="1:11" s="58" customFormat="1" ht="38.25" x14ac:dyDescent="0.2">
      <c r="A16" s="37" t="s">
        <v>73</v>
      </c>
      <c r="B16" s="38">
        <v>940728.64</v>
      </c>
      <c r="C16" s="38">
        <v>831796</v>
      </c>
      <c r="D16" s="38">
        <v>781796</v>
      </c>
      <c r="E16" s="38">
        <v>885237.73</v>
      </c>
      <c r="F16" s="73">
        <f t="shared" si="0"/>
        <v>94.101284085493546</v>
      </c>
      <c r="G16" s="76">
        <f t="shared" si="1"/>
        <v>113.23129435300257</v>
      </c>
    </row>
    <row r="17" spans="1:7" s="58" customFormat="1" ht="25.5" x14ac:dyDescent="0.2">
      <c r="A17" s="37" t="s">
        <v>74</v>
      </c>
      <c r="B17" s="78">
        <v>940728.64</v>
      </c>
      <c r="C17" s="63"/>
      <c r="D17" s="57"/>
      <c r="E17" s="38">
        <v>885237.73</v>
      </c>
      <c r="F17" s="73">
        <f t="shared" si="0"/>
        <v>94.101284085493546</v>
      </c>
      <c r="G17" s="76">
        <f t="shared" si="1"/>
        <v>0</v>
      </c>
    </row>
    <row r="18" spans="1:7" s="58" customFormat="1" ht="25.5" x14ac:dyDescent="0.2">
      <c r="A18" s="37" t="s">
        <v>75</v>
      </c>
      <c r="B18" s="38">
        <v>1494861.29</v>
      </c>
      <c r="C18" s="38">
        <f>3647278+47343</f>
        <v>3694621</v>
      </c>
      <c r="D18" s="38">
        <v>3239769</v>
      </c>
      <c r="E18" s="38">
        <v>1696798.66</v>
      </c>
      <c r="F18" s="73">
        <f t="shared" si="0"/>
        <v>113.50876976685909</v>
      </c>
      <c r="G18" s="76">
        <f t="shared" si="1"/>
        <v>52.374063089065913</v>
      </c>
    </row>
    <row r="19" spans="1:7" s="58" customFormat="1" ht="25.5" x14ac:dyDescent="0.2">
      <c r="A19" s="37" t="s">
        <v>76</v>
      </c>
      <c r="B19" s="78">
        <v>34156.26</v>
      </c>
      <c r="C19" s="63"/>
      <c r="D19" s="57"/>
      <c r="E19" s="38">
        <v>44519.72</v>
      </c>
      <c r="F19" s="73">
        <f t="shared" si="0"/>
        <v>130.34131957070241</v>
      </c>
      <c r="G19" s="76">
        <f t="shared" si="1"/>
        <v>0</v>
      </c>
    </row>
    <row r="20" spans="1:7" s="58" customFormat="1" ht="12.75" x14ac:dyDescent="0.2">
      <c r="A20" s="37" t="s">
        <v>77</v>
      </c>
      <c r="B20" s="78">
        <v>1460705.03</v>
      </c>
      <c r="C20" s="63"/>
      <c r="D20" s="57"/>
      <c r="E20" s="38">
        <v>1652278.94</v>
      </c>
      <c r="F20" s="73">
        <f t="shared" si="0"/>
        <v>113.11516740652286</v>
      </c>
      <c r="G20" s="76">
        <f t="shared" si="1"/>
        <v>0</v>
      </c>
    </row>
    <row r="21" spans="1:7" s="58" customFormat="1" ht="12.75" x14ac:dyDescent="0.2">
      <c r="A21" s="37" t="s">
        <v>78</v>
      </c>
      <c r="B21" s="38">
        <v>11446.88</v>
      </c>
      <c r="C21" s="38">
        <v>2654</v>
      </c>
      <c r="D21" s="38">
        <v>2654</v>
      </c>
      <c r="E21" s="38">
        <v>38057.11</v>
      </c>
      <c r="F21" s="73">
        <f t="shared" si="0"/>
        <v>332.4671002054709</v>
      </c>
      <c r="G21" s="76">
        <f>IFERROR(E21/D21*100,0)</f>
        <v>1433.9529012810851</v>
      </c>
    </row>
    <row r="22" spans="1:7" s="58" customFormat="1" ht="12.75" x14ac:dyDescent="0.2">
      <c r="A22" s="37" t="s">
        <v>79</v>
      </c>
      <c r="B22" s="78">
        <v>11446.88</v>
      </c>
      <c r="C22" s="63"/>
      <c r="D22" s="57"/>
      <c r="E22" s="38">
        <v>38057.11</v>
      </c>
      <c r="F22" s="73">
        <f t="shared" si="0"/>
        <v>332.4671002054709</v>
      </c>
      <c r="G22" s="76">
        <f t="shared" si="1"/>
        <v>0</v>
      </c>
    </row>
    <row r="23" spans="1:7" s="58" customFormat="1" ht="12.75" x14ac:dyDescent="0.2">
      <c r="A23" s="37" t="s">
        <v>80</v>
      </c>
      <c r="B23" s="59">
        <v>119.29</v>
      </c>
      <c r="C23" s="63"/>
      <c r="D23" s="57"/>
      <c r="E23" s="57"/>
      <c r="F23" s="73">
        <f t="shared" si="0"/>
        <v>0</v>
      </c>
      <c r="G23" s="76">
        <f t="shared" si="1"/>
        <v>0</v>
      </c>
    </row>
    <row r="24" spans="1:7" s="58" customFormat="1" ht="12.75" x14ac:dyDescent="0.2">
      <c r="A24" s="37" t="s">
        <v>81</v>
      </c>
      <c r="B24" s="59">
        <v>119.29</v>
      </c>
      <c r="C24" s="63"/>
      <c r="D24" s="57"/>
      <c r="E24" s="57"/>
      <c r="F24" s="73">
        <f t="shared" si="0"/>
        <v>0</v>
      </c>
      <c r="G24" s="76">
        <f t="shared" si="1"/>
        <v>0</v>
      </c>
    </row>
    <row r="25" spans="1:7" s="58" customFormat="1" ht="12.75" x14ac:dyDescent="0.2">
      <c r="A25" s="37" t="s">
        <v>82</v>
      </c>
      <c r="B25" s="79">
        <v>119.29</v>
      </c>
      <c r="C25" s="63"/>
      <c r="D25" s="57"/>
      <c r="E25" s="57"/>
      <c r="F25" s="73">
        <f t="shared" si="0"/>
        <v>0</v>
      </c>
      <c r="G25" s="76">
        <f t="shared" si="1"/>
        <v>0</v>
      </c>
    </row>
    <row r="26" spans="1:7" s="71" customFormat="1" ht="12.75" x14ac:dyDescent="0.2">
      <c r="A26" s="69" t="s">
        <v>83</v>
      </c>
      <c r="B26" s="70">
        <v>2730558.32</v>
      </c>
      <c r="C26" s="70">
        <f>+C10</f>
        <v>4712886</v>
      </c>
      <c r="D26" s="70">
        <v>4230242.33</v>
      </c>
      <c r="E26" s="70">
        <v>2893272.93</v>
      </c>
      <c r="F26" s="73">
        <f t="shared" si="0"/>
        <v>105.95902342785341</v>
      </c>
      <c r="G26" s="76">
        <f t="shared" si="1"/>
        <v>68.394968994601314</v>
      </c>
    </row>
    <row r="27" spans="1:7" s="71" customFormat="1" ht="12.75" x14ac:dyDescent="0.2">
      <c r="A27" s="69" t="s">
        <v>52</v>
      </c>
      <c r="B27" s="70">
        <v>3084835.11</v>
      </c>
      <c r="C27" s="70">
        <f>+C28+C32+C37</f>
        <v>4405418</v>
      </c>
      <c r="D27" s="70">
        <v>3932065.33</v>
      </c>
      <c r="E27" s="70">
        <v>3260797.74</v>
      </c>
      <c r="F27" s="73">
        <f t="shared" si="0"/>
        <v>105.70411784505399</v>
      </c>
      <c r="G27" s="76">
        <f t="shared" si="1"/>
        <v>82.928371385935236</v>
      </c>
    </row>
    <row r="28" spans="1:7" s="71" customFormat="1" ht="12.75" x14ac:dyDescent="0.2">
      <c r="A28" s="69" t="s">
        <v>57</v>
      </c>
      <c r="B28" s="70">
        <v>2075079.39</v>
      </c>
      <c r="C28" s="70">
        <f>+C29+C30+C31</f>
        <v>3260242</v>
      </c>
      <c r="D28" s="70">
        <v>2988246</v>
      </c>
      <c r="E28" s="70">
        <v>2516619.35</v>
      </c>
      <c r="F28" s="73">
        <f t="shared" si="0"/>
        <v>121.2782201070389</v>
      </c>
      <c r="G28" s="76">
        <f t="shared" si="1"/>
        <v>84.217274949920466</v>
      </c>
    </row>
    <row r="29" spans="1:7" s="58" customFormat="1" ht="12.75" x14ac:dyDescent="0.2">
      <c r="A29" s="37" t="s">
        <v>84</v>
      </c>
      <c r="B29" s="38">
        <v>1715795.36</v>
      </c>
      <c r="C29" s="63">
        <f>2530891+50000+31853+71000+30000</f>
        <v>2713744</v>
      </c>
      <c r="D29" s="57"/>
      <c r="E29" s="38">
        <v>2082157.59</v>
      </c>
      <c r="F29" s="73">
        <f t="shared" si="0"/>
        <v>121.35232665508549</v>
      </c>
      <c r="G29" s="76">
        <f t="shared" si="1"/>
        <v>0</v>
      </c>
    </row>
    <row r="30" spans="1:7" s="58" customFormat="1" ht="12.75" x14ac:dyDescent="0.2">
      <c r="A30" s="37" t="s">
        <v>85</v>
      </c>
      <c r="B30" s="38">
        <v>129429.88</v>
      </c>
      <c r="C30" s="63">
        <f>126545+664+398</f>
        <v>127607</v>
      </c>
      <c r="D30" s="57"/>
      <c r="E30" s="38">
        <v>121832.07</v>
      </c>
      <c r="F30" s="73">
        <f t="shared" si="0"/>
        <v>94.129786723127623</v>
      </c>
      <c r="G30" s="76">
        <f t="shared" si="1"/>
        <v>0</v>
      </c>
    </row>
    <row r="31" spans="1:7" s="58" customFormat="1" ht="12.75" x14ac:dyDescent="0.2">
      <c r="A31" s="37" t="s">
        <v>86</v>
      </c>
      <c r="B31" s="38">
        <v>229854.15</v>
      </c>
      <c r="C31" s="63">
        <f>399589+7666+6636+5000</f>
        <v>418891</v>
      </c>
      <c r="D31" s="57"/>
      <c r="E31" s="38">
        <v>312629.69</v>
      </c>
      <c r="F31" s="73">
        <f t="shared" si="0"/>
        <v>136.01220165048142</v>
      </c>
      <c r="G31" s="76">
        <f t="shared" si="1"/>
        <v>0</v>
      </c>
    </row>
    <row r="32" spans="1:7" s="71" customFormat="1" ht="12.75" x14ac:dyDescent="0.2">
      <c r="A32" s="69" t="s">
        <v>53</v>
      </c>
      <c r="B32" s="70">
        <v>1006327.1</v>
      </c>
      <c r="C32" s="70">
        <f>+C33+C34+C35+C36</f>
        <v>1135222</v>
      </c>
      <c r="D32" s="70">
        <v>933865.33</v>
      </c>
      <c r="E32" s="70">
        <v>741583.09</v>
      </c>
      <c r="F32" s="73">
        <f t="shared" si="0"/>
        <v>73.692052017678947</v>
      </c>
      <c r="G32" s="76">
        <f t="shared" si="1"/>
        <v>79.410067616494544</v>
      </c>
    </row>
    <row r="33" spans="1:11" s="58" customFormat="1" ht="12.75" x14ac:dyDescent="0.2">
      <c r="A33" s="37" t="s">
        <v>87</v>
      </c>
      <c r="B33" s="38">
        <v>76444.02</v>
      </c>
      <c r="C33" s="63">
        <f>76545+7666+664+2654</f>
        <v>87529</v>
      </c>
      <c r="D33" s="57"/>
      <c r="E33" s="38">
        <v>68456.759999999995</v>
      </c>
      <c r="F33" s="73">
        <f t="shared" si="0"/>
        <v>89.551491405083084</v>
      </c>
      <c r="G33" s="76">
        <f t="shared" si="1"/>
        <v>0</v>
      </c>
    </row>
    <row r="34" spans="1:11" s="58" customFormat="1" ht="12.75" x14ac:dyDescent="0.2">
      <c r="A34" s="37" t="s">
        <v>88</v>
      </c>
      <c r="B34" s="38">
        <v>358794.05</v>
      </c>
      <c r="C34" s="63">
        <f>687029+7666</f>
        <v>694695</v>
      </c>
      <c r="D34" s="57"/>
      <c r="E34" s="38">
        <v>329333.01</v>
      </c>
      <c r="F34" s="73">
        <f t="shared" si="0"/>
        <v>91.788871638200249</v>
      </c>
      <c r="G34" s="76">
        <f t="shared" si="1"/>
        <v>0</v>
      </c>
    </row>
    <row r="35" spans="1:11" s="58" customFormat="1" ht="12.75" x14ac:dyDescent="0.2">
      <c r="A35" s="37" t="s">
        <v>89</v>
      </c>
      <c r="B35" s="38">
        <v>527916.18000000005</v>
      </c>
      <c r="C35" s="63">
        <v>280000</v>
      </c>
      <c r="D35" s="57"/>
      <c r="E35" s="38">
        <v>299899.71999999997</v>
      </c>
      <c r="F35" s="73">
        <f t="shared" si="0"/>
        <v>56.808207696911275</v>
      </c>
      <c r="G35" s="76">
        <f t="shared" si="1"/>
        <v>0</v>
      </c>
    </row>
    <row r="36" spans="1:11" s="58" customFormat="1" ht="12.75" x14ac:dyDescent="0.2">
      <c r="A36" s="37" t="s">
        <v>90</v>
      </c>
      <c r="B36" s="38">
        <v>43172.85</v>
      </c>
      <c r="C36" s="63">
        <v>72998</v>
      </c>
      <c r="D36" s="57"/>
      <c r="E36" s="38">
        <v>43893.599999999999</v>
      </c>
      <c r="F36" s="73">
        <f t="shared" si="0"/>
        <v>101.66945198197479</v>
      </c>
      <c r="G36" s="76">
        <f t="shared" si="1"/>
        <v>0</v>
      </c>
    </row>
    <row r="37" spans="1:11" s="71" customFormat="1" ht="12.75" x14ac:dyDescent="0.2">
      <c r="A37" s="69" t="s">
        <v>58</v>
      </c>
      <c r="B37" s="70">
        <v>3428.62</v>
      </c>
      <c r="C37" s="70">
        <v>9954</v>
      </c>
      <c r="D37" s="70">
        <v>9954</v>
      </c>
      <c r="E37" s="70">
        <v>2595.3000000000002</v>
      </c>
      <c r="F37" s="73">
        <f t="shared" si="0"/>
        <v>75.695177651649942</v>
      </c>
      <c r="G37" s="76">
        <f t="shared" si="1"/>
        <v>26.072935503315254</v>
      </c>
    </row>
    <row r="38" spans="1:11" s="58" customFormat="1" ht="12.75" x14ac:dyDescent="0.2">
      <c r="A38" s="37" t="s">
        <v>91</v>
      </c>
      <c r="B38" s="38">
        <v>3428.62</v>
      </c>
      <c r="C38" s="63"/>
      <c r="D38" s="57"/>
      <c r="E38" s="38">
        <v>2595.3000000000002</v>
      </c>
      <c r="F38" s="73">
        <f t="shared" si="0"/>
        <v>75.695177651649942</v>
      </c>
      <c r="G38" s="76">
        <f t="shared" si="1"/>
        <v>0</v>
      </c>
    </row>
    <row r="39" spans="1:11" s="71" customFormat="1" ht="12.75" x14ac:dyDescent="0.2">
      <c r="A39" s="69" t="s">
        <v>54</v>
      </c>
      <c r="B39" s="70">
        <v>142244.54999999999</v>
      </c>
      <c r="C39" s="70">
        <f>+C42+C45</f>
        <v>307468</v>
      </c>
      <c r="D39" s="70">
        <v>298177</v>
      </c>
      <c r="E39" s="70">
        <v>130355.1</v>
      </c>
      <c r="F39" s="73">
        <f t="shared" si="0"/>
        <v>91.641542681248609</v>
      </c>
      <c r="G39" s="76">
        <f t="shared" si="1"/>
        <v>43.717355798736996</v>
      </c>
    </row>
    <row r="40" spans="1:11" s="58" customFormat="1" ht="25.5" x14ac:dyDescent="0.2">
      <c r="A40" s="37" t="s">
        <v>59</v>
      </c>
      <c r="B40" s="59">
        <v>250</v>
      </c>
      <c r="C40" s="63"/>
      <c r="D40" s="57"/>
      <c r="E40" s="57"/>
      <c r="F40" s="73">
        <f t="shared" si="0"/>
        <v>0</v>
      </c>
      <c r="G40" s="76">
        <f t="shared" si="1"/>
        <v>0</v>
      </c>
    </row>
    <row r="41" spans="1:11" s="58" customFormat="1" ht="12.75" x14ac:dyDescent="0.2">
      <c r="A41" s="37" t="s">
        <v>92</v>
      </c>
      <c r="B41" s="59">
        <v>250</v>
      </c>
      <c r="C41" s="63"/>
      <c r="D41" s="57"/>
      <c r="E41" s="57"/>
      <c r="F41" s="73">
        <f t="shared" si="0"/>
        <v>0</v>
      </c>
      <c r="G41" s="76">
        <f t="shared" si="1"/>
        <v>0</v>
      </c>
    </row>
    <row r="42" spans="1:11" s="71" customFormat="1" ht="25.5" x14ac:dyDescent="0.2">
      <c r="A42" s="69" t="s">
        <v>55</v>
      </c>
      <c r="B42" s="70">
        <v>141994.54999999999</v>
      </c>
      <c r="C42" s="70">
        <f>+C43+C44</f>
        <v>170836</v>
      </c>
      <c r="D42" s="70">
        <v>161545</v>
      </c>
      <c r="E42" s="70">
        <v>53333.41</v>
      </c>
      <c r="F42" s="73">
        <f t="shared" si="0"/>
        <v>37.560181006947104</v>
      </c>
      <c r="G42" s="76">
        <f t="shared" si="1"/>
        <v>33.014584171593057</v>
      </c>
    </row>
    <row r="43" spans="1:11" s="58" customFormat="1" ht="12.75" x14ac:dyDescent="0.2">
      <c r="A43" s="37" t="s">
        <v>93</v>
      </c>
      <c r="B43" s="38">
        <v>109094.55</v>
      </c>
      <c r="C43" s="63">
        <f>126545+9291</f>
        <v>135836</v>
      </c>
      <c r="D43" s="57"/>
      <c r="E43" s="38">
        <v>26181.41</v>
      </c>
      <c r="F43" s="73">
        <f t="shared" si="0"/>
        <v>23.998824872553211</v>
      </c>
      <c r="G43" s="76">
        <f t="shared" si="1"/>
        <v>0</v>
      </c>
    </row>
    <row r="44" spans="1:11" s="58" customFormat="1" ht="12.75" x14ac:dyDescent="0.2">
      <c r="A44" s="37" t="s">
        <v>94</v>
      </c>
      <c r="B44" s="38">
        <v>32900</v>
      </c>
      <c r="C44" s="63">
        <v>35000</v>
      </c>
      <c r="D44" s="57"/>
      <c r="E44" s="38">
        <v>27152</v>
      </c>
      <c r="F44" s="73">
        <f t="shared" si="0"/>
        <v>82.528875379939208</v>
      </c>
      <c r="G44" s="76">
        <f t="shared" si="1"/>
        <v>0</v>
      </c>
    </row>
    <row r="45" spans="1:11" s="71" customFormat="1" ht="25.5" x14ac:dyDescent="0.2">
      <c r="A45" s="69" t="s">
        <v>56</v>
      </c>
      <c r="B45" s="72"/>
      <c r="C45" s="70">
        <v>136632</v>
      </c>
      <c r="D45" s="70">
        <v>136632</v>
      </c>
      <c r="E45" s="70">
        <v>77021.69</v>
      </c>
      <c r="F45" s="73">
        <f t="shared" si="0"/>
        <v>0</v>
      </c>
      <c r="G45" s="76">
        <f t="shared" si="1"/>
        <v>56.371633292347333</v>
      </c>
    </row>
    <row r="46" spans="1:11" s="58" customFormat="1" ht="12.75" x14ac:dyDescent="0.2">
      <c r="A46" s="37" t="s">
        <v>95</v>
      </c>
      <c r="B46" s="57"/>
      <c r="C46" s="63">
        <v>136632</v>
      </c>
      <c r="D46" s="63">
        <v>136632</v>
      </c>
      <c r="E46" s="38">
        <v>77021.69</v>
      </c>
      <c r="F46" s="73">
        <f t="shared" si="0"/>
        <v>0</v>
      </c>
      <c r="G46" s="76">
        <f t="shared" si="1"/>
        <v>56.371633292347333</v>
      </c>
    </row>
    <row r="47" spans="1:11" s="71" customFormat="1" ht="12.75" x14ac:dyDescent="0.2">
      <c r="A47" s="69" t="s">
        <v>96</v>
      </c>
      <c r="B47" s="80">
        <v>3227079.66</v>
      </c>
      <c r="C47" s="70">
        <f>+C27+C39</f>
        <v>4712886</v>
      </c>
      <c r="D47" s="70">
        <v>4230242.33</v>
      </c>
      <c r="E47" s="70">
        <v>3391152.84</v>
      </c>
      <c r="F47" s="73">
        <f t="shared" si="0"/>
        <v>105.08426184930309</v>
      </c>
      <c r="G47" s="76">
        <f t="shared" si="1"/>
        <v>80.164505374802005</v>
      </c>
    </row>
    <row r="48" spans="1:11" ht="12.75" x14ac:dyDescent="0.2">
      <c r="A48" s="37" t="s">
        <v>97</v>
      </c>
      <c r="B48" s="57"/>
      <c r="C48" s="63"/>
      <c r="D48" s="57"/>
      <c r="E48" s="57"/>
      <c r="F48" s="73">
        <f t="shared" si="0"/>
        <v>0</v>
      </c>
      <c r="G48" s="76">
        <f t="shared" si="1"/>
        <v>0</v>
      </c>
      <c r="H48" s="58"/>
      <c r="I48" s="58"/>
      <c r="J48" s="58"/>
      <c r="K48" s="58"/>
    </row>
    <row r="49" spans="1:11" ht="12.75" x14ac:dyDescent="0.2">
      <c r="A49" s="37" t="s">
        <v>98</v>
      </c>
      <c r="B49" s="38">
        <v>450493.16</v>
      </c>
      <c r="C49" s="63"/>
      <c r="D49" s="57"/>
      <c r="E49" s="57"/>
      <c r="F49" s="73">
        <f t="shared" si="0"/>
        <v>0</v>
      </c>
      <c r="G49" s="76">
        <f t="shared" si="1"/>
        <v>0</v>
      </c>
      <c r="H49" s="58"/>
      <c r="I49" s="58"/>
      <c r="J49" s="58"/>
      <c r="K49" s="58"/>
    </row>
    <row r="50" spans="1:11" ht="12.75" x14ac:dyDescent="0.2">
      <c r="A50" s="37" t="s">
        <v>99</v>
      </c>
      <c r="B50" s="38">
        <v>450493.16</v>
      </c>
      <c r="C50" s="63"/>
      <c r="D50" s="57"/>
      <c r="E50" s="57"/>
      <c r="F50" s="73">
        <f t="shared" si="0"/>
        <v>0</v>
      </c>
      <c r="G50" s="76">
        <f t="shared" si="1"/>
        <v>0</v>
      </c>
      <c r="H50" s="58"/>
      <c r="I50" s="58"/>
      <c r="J50" s="58"/>
      <c r="K50" s="58"/>
    </row>
    <row r="51" spans="1:11" ht="12.75" x14ac:dyDescent="0.2">
      <c r="A51" s="37" t="s">
        <v>100</v>
      </c>
      <c r="B51" s="38">
        <v>450493.16</v>
      </c>
      <c r="C51" s="63"/>
      <c r="D51" s="57"/>
      <c r="E51" s="57"/>
      <c r="F51" s="73">
        <f t="shared" si="0"/>
        <v>0</v>
      </c>
      <c r="G51" s="76">
        <f t="shared" si="1"/>
        <v>0</v>
      </c>
      <c r="H51" s="58"/>
      <c r="I51" s="58"/>
      <c r="J51" s="58"/>
      <c r="K51" s="58"/>
    </row>
    <row r="52" spans="1:11" ht="12.75" x14ac:dyDescent="0.2">
      <c r="A52" s="37" t="s">
        <v>101</v>
      </c>
      <c r="B52" s="38">
        <v>450493.16</v>
      </c>
      <c r="C52" s="63"/>
      <c r="D52" s="57"/>
      <c r="E52" s="57"/>
      <c r="F52" s="73">
        <f t="shared" si="0"/>
        <v>0</v>
      </c>
      <c r="G52" s="76">
        <f t="shared" si="1"/>
        <v>0</v>
      </c>
      <c r="H52" s="58"/>
      <c r="I52" s="58"/>
      <c r="J52" s="58"/>
      <c r="K52" s="58"/>
    </row>
  </sheetData>
  <mergeCells count="3">
    <mergeCell ref="B1:K1"/>
    <mergeCell ref="B3:K3"/>
    <mergeCell ref="B5:K5"/>
  </mergeCells>
  <pageMargins left="0.45" right="0.28999999999999998" top="0.75" bottom="0.75" header="0.3" footer="0.3"/>
  <pageSetup paperSize="9" scale="6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L27"/>
  <sheetViews>
    <sheetView zoomScaleNormal="100" workbookViewId="0">
      <selection activeCell="F15" sqref="F15"/>
    </sheetView>
  </sheetViews>
  <sheetFormatPr defaultRowHeight="15" x14ac:dyDescent="0.25"/>
  <cols>
    <col min="2" max="2" width="37.7109375" customWidth="1"/>
    <col min="3" max="5" width="25.28515625" customWidth="1"/>
    <col min="6" max="6" width="15.7109375" customWidth="1"/>
    <col min="7" max="7" width="15.7109375" style="55" customWidth="1"/>
    <col min="8" max="8" width="14" customWidth="1"/>
    <col min="12" max="12" width="11" style="119" bestFit="1" customWidth="1"/>
  </cols>
  <sheetData>
    <row r="1" spans="2:11" ht="18" x14ac:dyDescent="0.25">
      <c r="B1" s="2"/>
      <c r="C1" s="2"/>
      <c r="D1" s="2"/>
      <c r="E1" s="2"/>
      <c r="F1" s="3"/>
      <c r="G1" s="3"/>
    </row>
    <row r="2" spans="2:11" ht="15.75" customHeight="1" x14ac:dyDescent="0.25">
      <c r="B2" s="145" t="s">
        <v>28</v>
      </c>
      <c r="C2" s="145"/>
      <c r="D2" s="145"/>
      <c r="E2" s="145"/>
      <c r="F2" s="145"/>
      <c r="G2" s="145"/>
    </row>
    <row r="3" spans="2:11" ht="15.75" customHeight="1" thickBot="1" x14ac:dyDescent="0.3">
      <c r="B3" s="36"/>
      <c r="C3" s="36"/>
      <c r="D3" s="36"/>
      <c r="E3" s="36"/>
      <c r="F3" s="36"/>
      <c r="G3" s="52"/>
    </row>
    <row r="4" spans="2:11" ht="27" thickBot="1" x14ac:dyDescent="0.3">
      <c r="B4" s="43" t="s">
        <v>46</v>
      </c>
      <c r="C4" s="44" t="s">
        <v>60</v>
      </c>
      <c r="D4" s="44" t="s">
        <v>61</v>
      </c>
      <c r="E4" s="44" t="s">
        <v>62</v>
      </c>
      <c r="F4" s="44" t="s">
        <v>63</v>
      </c>
      <c r="G4" s="45" t="s">
        <v>64</v>
      </c>
      <c r="H4" s="45" t="s">
        <v>65</v>
      </c>
    </row>
    <row r="5" spans="2:11" x14ac:dyDescent="0.25">
      <c r="B5" s="50">
        <v>1</v>
      </c>
      <c r="C5" s="51">
        <v>2</v>
      </c>
      <c r="D5" s="51">
        <v>3</v>
      </c>
      <c r="E5" s="51">
        <v>4</v>
      </c>
      <c r="F5" s="51">
        <v>5</v>
      </c>
      <c r="G5" s="50"/>
      <c r="H5" s="50"/>
    </row>
    <row r="6" spans="2:11" x14ac:dyDescent="0.25">
      <c r="B6" s="37" t="s">
        <v>47</v>
      </c>
      <c r="C6" s="38">
        <v>3227079.66</v>
      </c>
      <c r="D6" s="38">
        <v>3247496</v>
      </c>
      <c r="E6" s="38">
        <v>4230242.33</v>
      </c>
      <c r="F6" s="38">
        <v>3391152.84</v>
      </c>
      <c r="G6" s="53">
        <f>+IFERROR(F6/C6*100,0)</f>
        <v>105.08426184930309</v>
      </c>
      <c r="H6" s="53">
        <f>+IFERROR(F6/E6*100,0)</f>
        <v>80.164505374802005</v>
      </c>
      <c r="K6">
        <v>4712886</v>
      </c>
    </row>
    <row r="7" spans="2:11" ht="26.25" x14ac:dyDescent="0.25">
      <c r="B7" s="39" t="s">
        <v>48</v>
      </c>
      <c r="C7" s="46">
        <v>3227079.66</v>
      </c>
      <c r="D7" s="38">
        <v>3247496</v>
      </c>
      <c r="E7" s="46">
        <v>4230242.33</v>
      </c>
      <c r="F7" s="46">
        <v>3391152.84</v>
      </c>
      <c r="G7" s="53">
        <f t="shared" ref="G7:G27" si="0">+IFERROR(F7/C7*100,0)</f>
        <v>105.08426184930309</v>
      </c>
      <c r="H7" s="53">
        <f t="shared" ref="H7:H27" si="1">+IFERROR(F7/E7*100,0)</f>
        <v>80.164505374802005</v>
      </c>
      <c r="K7" s="119">
        <f>+K6-D6</f>
        <v>1465390</v>
      </c>
    </row>
    <row r="8" spans="2:11" ht="26.25" x14ac:dyDescent="0.25">
      <c r="B8" s="40" t="s">
        <v>49</v>
      </c>
      <c r="C8" s="46">
        <v>3227079.66</v>
      </c>
      <c r="D8" s="38">
        <v>3247496</v>
      </c>
      <c r="E8" s="46">
        <v>4230242.33</v>
      </c>
      <c r="F8" s="46">
        <v>3391152.84</v>
      </c>
      <c r="G8" s="53">
        <f t="shared" si="0"/>
        <v>105.08426184930309</v>
      </c>
      <c r="H8" s="53">
        <f t="shared" si="1"/>
        <v>80.164505374802005</v>
      </c>
    </row>
    <row r="9" spans="2:11" x14ac:dyDescent="0.25">
      <c r="B9" s="37" t="s">
        <v>50</v>
      </c>
      <c r="C9" s="46">
        <v>3227079.66</v>
      </c>
      <c r="D9" s="38">
        <v>3247496</v>
      </c>
      <c r="E9" s="46">
        <v>4230242.33</v>
      </c>
      <c r="F9" s="46">
        <v>3391152.84</v>
      </c>
      <c r="G9" s="53">
        <f t="shared" si="0"/>
        <v>105.08426184930309</v>
      </c>
      <c r="H9" s="53">
        <f t="shared" si="1"/>
        <v>80.164505374802005</v>
      </c>
    </row>
    <row r="10" spans="2:11" x14ac:dyDescent="0.25">
      <c r="B10" s="37" t="s">
        <v>51</v>
      </c>
      <c r="C10" s="46">
        <v>3227079.66</v>
      </c>
      <c r="D10" s="38">
        <v>3247496</v>
      </c>
      <c r="E10" s="46">
        <v>4230242.33</v>
      </c>
      <c r="F10" s="46">
        <v>3391152.84</v>
      </c>
      <c r="G10" s="53">
        <f t="shared" si="0"/>
        <v>105.08426184930309</v>
      </c>
      <c r="H10" s="53">
        <f t="shared" si="1"/>
        <v>80.164505374802005</v>
      </c>
    </row>
    <row r="11" spans="2:11" x14ac:dyDescent="0.25">
      <c r="B11" s="41" t="s">
        <v>52</v>
      </c>
      <c r="C11" s="47"/>
      <c r="D11" s="120"/>
      <c r="E11" s="48">
        <v>9291</v>
      </c>
      <c r="F11" s="48">
        <v>9291</v>
      </c>
      <c r="G11" s="53">
        <f t="shared" si="0"/>
        <v>0</v>
      </c>
      <c r="H11" s="53">
        <f t="shared" si="1"/>
        <v>100</v>
      </c>
      <c r="J11">
        <f>772905-510525</f>
        <v>262380</v>
      </c>
    </row>
    <row r="12" spans="2:11" x14ac:dyDescent="0.25">
      <c r="B12" s="42" t="s">
        <v>53</v>
      </c>
      <c r="C12" s="47"/>
      <c r="D12" s="120"/>
      <c r="E12" s="48">
        <v>9291</v>
      </c>
      <c r="F12" s="48">
        <v>9291</v>
      </c>
      <c r="G12" s="53">
        <f t="shared" si="0"/>
        <v>0</v>
      </c>
      <c r="H12" s="53">
        <f t="shared" si="1"/>
        <v>100</v>
      </c>
    </row>
    <row r="13" spans="2:11" ht="26.25" x14ac:dyDescent="0.25">
      <c r="B13" s="41" t="s">
        <v>54</v>
      </c>
      <c r="C13" s="48">
        <v>9291</v>
      </c>
      <c r="D13" s="48">
        <v>9291</v>
      </c>
      <c r="E13" s="47"/>
      <c r="F13" s="47"/>
      <c r="G13" s="53">
        <f t="shared" si="0"/>
        <v>0</v>
      </c>
      <c r="H13" s="53">
        <f t="shared" si="1"/>
        <v>0</v>
      </c>
    </row>
    <row r="14" spans="2:11" ht="26.25" x14ac:dyDescent="0.25">
      <c r="B14" s="42" t="s">
        <v>55</v>
      </c>
      <c r="C14" s="48">
        <v>9291</v>
      </c>
      <c r="D14" s="48">
        <v>9291</v>
      </c>
      <c r="E14" s="47"/>
      <c r="F14" s="47"/>
      <c r="G14" s="53">
        <f t="shared" si="0"/>
        <v>0</v>
      </c>
      <c r="H14" s="53">
        <f t="shared" si="1"/>
        <v>0</v>
      </c>
    </row>
    <row r="15" spans="2:11" ht="26.25" x14ac:dyDescent="0.25">
      <c r="B15" s="41" t="s">
        <v>54</v>
      </c>
      <c r="C15" s="47"/>
      <c r="D15" s="48">
        <v>136632</v>
      </c>
      <c r="E15" s="48">
        <v>136632</v>
      </c>
      <c r="F15" s="48">
        <v>77021.69</v>
      </c>
      <c r="G15" s="53">
        <f t="shared" si="0"/>
        <v>0</v>
      </c>
      <c r="H15" s="53">
        <f t="shared" si="1"/>
        <v>56.371633292347333</v>
      </c>
    </row>
    <row r="16" spans="2:11" ht="26.25" x14ac:dyDescent="0.25">
      <c r="B16" s="42" t="s">
        <v>56</v>
      </c>
      <c r="C16" s="47"/>
      <c r="D16" s="48">
        <v>136632</v>
      </c>
      <c r="E16" s="48">
        <v>136632</v>
      </c>
      <c r="F16" s="48">
        <v>77021.69</v>
      </c>
      <c r="G16" s="53">
        <f t="shared" si="0"/>
        <v>0</v>
      </c>
      <c r="H16" s="53">
        <f t="shared" si="1"/>
        <v>56.371633292347333</v>
      </c>
    </row>
    <row r="17" spans="2:8" x14ac:dyDescent="0.25">
      <c r="B17" s="41" t="s">
        <v>52</v>
      </c>
      <c r="C17" s="48">
        <v>3014227.81</v>
      </c>
      <c r="D17" s="48">
        <v>2840985</v>
      </c>
      <c r="E17" s="48">
        <v>3767551</v>
      </c>
      <c r="F17" s="48">
        <v>3213982.22</v>
      </c>
      <c r="G17" s="53">
        <f>+IFERROR(F17/C17*100,0)</f>
        <v>106.62705085983531</v>
      </c>
      <c r="H17" s="53">
        <f t="shared" si="1"/>
        <v>85.306933336801549</v>
      </c>
    </row>
    <row r="18" spans="2:8" x14ac:dyDescent="0.25">
      <c r="B18" s="42" t="s">
        <v>57</v>
      </c>
      <c r="C18" s="48">
        <v>2030525.43</v>
      </c>
      <c r="D18" s="48">
        <v>1763682</v>
      </c>
      <c r="E18" s="48">
        <v>2835693</v>
      </c>
      <c r="F18" s="48">
        <v>2480891.7400000002</v>
      </c>
      <c r="G18" s="53">
        <f>+IFERROR(F18/C18*100,0)</f>
        <v>122.17979166111701</v>
      </c>
      <c r="H18" s="53">
        <f t="shared" si="1"/>
        <v>87.488022857199283</v>
      </c>
    </row>
    <row r="19" spans="2:8" x14ac:dyDescent="0.25">
      <c r="B19" s="42" t="s">
        <v>53</v>
      </c>
      <c r="C19" s="48">
        <v>980273.76</v>
      </c>
      <c r="D19" s="48">
        <v>1067349</v>
      </c>
      <c r="E19" s="48">
        <v>921904</v>
      </c>
      <c r="F19" s="48">
        <v>730495.18</v>
      </c>
      <c r="G19" s="53">
        <f t="shared" si="0"/>
        <v>74.519507693442705</v>
      </c>
      <c r="H19" s="53">
        <f t="shared" si="1"/>
        <v>79.237662489803711</v>
      </c>
    </row>
    <row r="20" spans="2:8" x14ac:dyDescent="0.25">
      <c r="B20" s="42" t="s">
        <v>58</v>
      </c>
      <c r="C20" s="48">
        <v>3428.62</v>
      </c>
      <c r="D20" s="48">
        <v>9954</v>
      </c>
      <c r="E20" s="48">
        <v>9954</v>
      </c>
      <c r="F20" s="48">
        <v>2595.3000000000002</v>
      </c>
      <c r="G20" s="53">
        <f t="shared" si="0"/>
        <v>75.695177651649942</v>
      </c>
      <c r="H20" s="53">
        <f t="shared" si="1"/>
        <v>26.072935503315254</v>
      </c>
    </row>
    <row r="21" spans="2:8" ht="26.25" x14ac:dyDescent="0.25">
      <c r="B21" s="41" t="s">
        <v>54</v>
      </c>
      <c r="C21" s="48">
        <v>132703.54999999999</v>
      </c>
      <c r="D21" s="48">
        <v>126545</v>
      </c>
      <c r="E21" s="48">
        <v>161545</v>
      </c>
      <c r="F21" s="48">
        <v>53333.41</v>
      </c>
      <c r="G21" s="53">
        <f t="shared" si="0"/>
        <v>40.189889418934165</v>
      </c>
      <c r="H21" s="53">
        <f t="shared" si="1"/>
        <v>33.014584171593057</v>
      </c>
    </row>
    <row r="22" spans="2:8" ht="26.25" x14ac:dyDescent="0.25">
      <c r="B22" s="42" t="s">
        <v>55</v>
      </c>
      <c r="C22" s="48">
        <v>132703.54999999999</v>
      </c>
      <c r="D22" s="48">
        <v>126545</v>
      </c>
      <c r="E22" s="48">
        <v>161545</v>
      </c>
      <c r="F22" s="48">
        <v>53333.41</v>
      </c>
      <c r="G22" s="53">
        <f t="shared" si="0"/>
        <v>40.189889418934165</v>
      </c>
      <c r="H22" s="53">
        <f t="shared" si="1"/>
        <v>33.014584171593057</v>
      </c>
    </row>
    <row r="23" spans="2:8" x14ac:dyDescent="0.25">
      <c r="B23" s="41" t="s">
        <v>52</v>
      </c>
      <c r="C23" s="48">
        <v>70607.3</v>
      </c>
      <c r="D23" s="48">
        <v>134043</v>
      </c>
      <c r="E23" s="48">
        <v>155223.32999999999</v>
      </c>
      <c r="F23" s="48">
        <v>37524.519999999997</v>
      </c>
      <c r="G23" s="53">
        <f t="shared" si="0"/>
        <v>53.145382984478942</v>
      </c>
      <c r="H23" s="53">
        <f t="shared" si="1"/>
        <v>24.174536134484423</v>
      </c>
    </row>
    <row r="24" spans="2:8" x14ac:dyDescent="0.25">
      <c r="B24" s="42" t="s">
        <v>57</v>
      </c>
      <c r="C24" s="48">
        <v>44553.96</v>
      </c>
      <c r="D24" s="48">
        <v>130725</v>
      </c>
      <c r="E24" s="48">
        <v>152553</v>
      </c>
      <c r="F24" s="48">
        <v>35727.61</v>
      </c>
      <c r="G24" s="53">
        <f t="shared" si="0"/>
        <v>80.189527485323424</v>
      </c>
      <c r="H24" s="53">
        <f t="shared" si="1"/>
        <v>23.419801642707778</v>
      </c>
    </row>
    <row r="25" spans="2:8" x14ac:dyDescent="0.25">
      <c r="B25" s="42" t="s">
        <v>53</v>
      </c>
      <c r="C25" s="48">
        <v>26053.34</v>
      </c>
      <c r="D25" s="48">
        <v>3318</v>
      </c>
      <c r="E25" s="48">
        <v>2670.33</v>
      </c>
      <c r="F25" s="48">
        <v>1796.91</v>
      </c>
      <c r="G25" s="53">
        <f t="shared" si="0"/>
        <v>6.8970427592009313</v>
      </c>
      <c r="H25" s="53">
        <f t="shared" si="1"/>
        <v>67.291683050409503</v>
      </c>
    </row>
    <row r="26" spans="2:8" ht="26.25" x14ac:dyDescent="0.25">
      <c r="B26" s="41" t="s">
        <v>54</v>
      </c>
      <c r="C26" s="49">
        <v>250</v>
      </c>
      <c r="D26" s="47"/>
      <c r="E26" s="47"/>
      <c r="F26" s="47"/>
      <c r="G26" s="54">
        <f t="shared" si="0"/>
        <v>0</v>
      </c>
      <c r="H26" s="53">
        <f t="shared" si="1"/>
        <v>0</v>
      </c>
    </row>
    <row r="27" spans="2:8" ht="26.25" x14ac:dyDescent="0.25">
      <c r="B27" s="42" t="s">
        <v>59</v>
      </c>
      <c r="C27" s="49">
        <v>250</v>
      </c>
      <c r="D27" s="47"/>
      <c r="E27" s="47"/>
      <c r="F27" s="47"/>
      <c r="G27" s="54">
        <f t="shared" si="0"/>
        <v>0</v>
      </c>
      <c r="H27" s="53">
        <f t="shared" si="1"/>
        <v>0</v>
      </c>
    </row>
  </sheetData>
  <mergeCells count="1">
    <mergeCell ref="B2:G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L16"/>
  <sheetViews>
    <sheetView workbookViewId="0">
      <selection activeCell="B3" sqref="B3:L3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2:12" ht="18" customHeight="1" x14ac:dyDescent="0.25">
      <c r="B2" s="145" t="s">
        <v>38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</row>
    <row r="3" spans="2:12" ht="15.75" customHeight="1" x14ac:dyDescent="0.25">
      <c r="B3" s="145" t="s">
        <v>20</v>
      </c>
      <c r="C3" s="145"/>
      <c r="D3" s="145"/>
      <c r="E3" s="145"/>
      <c r="F3" s="145"/>
      <c r="G3" s="145"/>
      <c r="H3" s="145"/>
      <c r="I3" s="145"/>
      <c r="J3" s="145"/>
      <c r="K3" s="145"/>
      <c r="L3" s="145"/>
    </row>
    <row r="4" spans="2:12" ht="18" x14ac:dyDescent="0.25">
      <c r="B4" s="2"/>
      <c r="C4" s="2"/>
      <c r="D4" s="2"/>
      <c r="E4" s="2"/>
      <c r="F4" s="2"/>
      <c r="G4" s="2"/>
      <c r="H4" s="2"/>
      <c r="I4" s="2"/>
      <c r="J4" s="3"/>
      <c r="K4" s="3"/>
      <c r="L4" s="3"/>
    </row>
    <row r="5" spans="2:12" ht="25.5" customHeight="1" x14ac:dyDescent="0.25">
      <c r="B5" s="146" t="s">
        <v>0</v>
      </c>
      <c r="C5" s="147"/>
      <c r="D5" s="147"/>
      <c r="E5" s="147"/>
      <c r="F5" s="148"/>
      <c r="G5" s="28" t="s">
        <v>40</v>
      </c>
      <c r="H5" s="27" t="s">
        <v>41</v>
      </c>
      <c r="I5" s="28" t="s">
        <v>42</v>
      </c>
      <c r="J5" s="28" t="s">
        <v>43</v>
      </c>
      <c r="K5" s="28" t="s">
        <v>8</v>
      </c>
      <c r="L5" s="28" t="s">
        <v>29</v>
      </c>
    </row>
    <row r="6" spans="2:12" x14ac:dyDescent="0.25">
      <c r="B6" s="146">
        <v>1</v>
      </c>
      <c r="C6" s="147"/>
      <c r="D6" s="147"/>
      <c r="E6" s="147"/>
      <c r="F6" s="148"/>
      <c r="G6" s="28">
        <v>2</v>
      </c>
      <c r="H6" s="28">
        <v>3</v>
      </c>
      <c r="I6" s="28">
        <v>4</v>
      </c>
      <c r="J6" s="28">
        <v>5</v>
      </c>
      <c r="K6" s="28" t="s">
        <v>10</v>
      </c>
      <c r="L6" s="28" t="s">
        <v>11</v>
      </c>
    </row>
    <row r="7" spans="2:12" ht="25.5" x14ac:dyDescent="0.25">
      <c r="B7" s="6">
        <v>8</v>
      </c>
      <c r="C7" s="6"/>
      <c r="D7" s="6"/>
      <c r="E7" s="6"/>
      <c r="F7" s="6" t="s">
        <v>1</v>
      </c>
      <c r="G7" s="4"/>
      <c r="H7" s="4"/>
      <c r="I7" s="4"/>
      <c r="J7" s="21"/>
      <c r="K7" s="21"/>
      <c r="L7" s="21"/>
    </row>
    <row r="8" spans="2:12" x14ac:dyDescent="0.25">
      <c r="B8" s="6"/>
      <c r="C8" s="10">
        <v>84</v>
      </c>
      <c r="D8" s="10"/>
      <c r="E8" s="10"/>
      <c r="F8" s="10" t="s">
        <v>5</v>
      </c>
      <c r="G8" s="4"/>
      <c r="H8" s="4"/>
      <c r="I8" s="4"/>
      <c r="J8" s="21"/>
      <c r="K8" s="21"/>
      <c r="L8" s="21"/>
    </row>
    <row r="9" spans="2:12" ht="51" x14ac:dyDescent="0.25">
      <c r="B9" s="7"/>
      <c r="C9" s="7"/>
      <c r="D9" s="7">
        <v>841</v>
      </c>
      <c r="E9" s="7"/>
      <c r="F9" s="22" t="s">
        <v>21</v>
      </c>
      <c r="G9" s="4"/>
      <c r="H9" s="4"/>
      <c r="I9" s="4"/>
      <c r="J9" s="21"/>
      <c r="K9" s="21"/>
      <c r="L9" s="21"/>
    </row>
    <row r="10" spans="2:12" ht="25.5" x14ac:dyDescent="0.25">
      <c r="B10" s="7"/>
      <c r="C10" s="7"/>
      <c r="D10" s="7"/>
      <c r="E10" s="7">
        <v>8413</v>
      </c>
      <c r="F10" s="22" t="s">
        <v>22</v>
      </c>
      <c r="G10" s="4"/>
      <c r="H10" s="4"/>
      <c r="I10" s="4"/>
      <c r="J10" s="21"/>
      <c r="K10" s="21"/>
      <c r="L10" s="21"/>
    </row>
    <row r="11" spans="2:12" x14ac:dyDescent="0.25">
      <c r="B11" s="7"/>
      <c r="C11" s="7"/>
      <c r="D11" s="7"/>
      <c r="E11" s="8" t="s">
        <v>12</v>
      </c>
      <c r="F11" s="12"/>
      <c r="G11" s="4"/>
      <c r="H11" s="4"/>
      <c r="I11" s="4"/>
      <c r="J11" s="21"/>
      <c r="K11" s="21"/>
      <c r="L11" s="21"/>
    </row>
    <row r="12" spans="2:12" ht="25.5" x14ac:dyDescent="0.25">
      <c r="B12" s="9">
        <v>5</v>
      </c>
      <c r="C12" s="9"/>
      <c r="D12" s="9"/>
      <c r="E12" s="9"/>
      <c r="F12" s="15" t="s">
        <v>2</v>
      </c>
      <c r="G12" s="4"/>
      <c r="H12" s="4"/>
      <c r="I12" s="4"/>
      <c r="J12" s="21"/>
      <c r="K12" s="21"/>
      <c r="L12" s="21"/>
    </row>
    <row r="13" spans="2:12" ht="25.5" x14ac:dyDescent="0.25">
      <c r="B13" s="10"/>
      <c r="C13" s="10">
        <v>54</v>
      </c>
      <c r="D13" s="10"/>
      <c r="E13" s="10"/>
      <c r="F13" s="16" t="s">
        <v>6</v>
      </c>
      <c r="G13" s="4"/>
      <c r="H13" s="4"/>
      <c r="I13" s="5"/>
      <c r="J13" s="21"/>
      <c r="K13" s="21"/>
      <c r="L13" s="21"/>
    </row>
    <row r="14" spans="2:12" ht="63.75" x14ac:dyDescent="0.25">
      <c r="B14" s="10"/>
      <c r="C14" s="10"/>
      <c r="D14" s="10">
        <v>541</v>
      </c>
      <c r="E14" s="22"/>
      <c r="F14" s="22" t="s">
        <v>23</v>
      </c>
      <c r="G14" s="4"/>
      <c r="H14" s="4"/>
      <c r="I14" s="5"/>
      <c r="J14" s="21"/>
      <c r="K14" s="21"/>
      <c r="L14" s="21"/>
    </row>
    <row r="15" spans="2:12" ht="38.25" x14ac:dyDescent="0.25">
      <c r="B15" s="10"/>
      <c r="C15" s="10"/>
      <c r="D15" s="10"/>
      <c r="E15" s="22">
        <v>5413</v>
      </c>
      <c r="F15" s="22" t="s">
        <v>24</v>
      </c>
      <c r="G15" s="4"/>
      <c r="H15" s="4"/>
      <c r="I15" s="5"/>
      <c r="J15" s="21"/>
      <c r="K15" s="21"/>
      <c r="L15" s="21"/>
    </row>
    <row r="16" spans="2:12" x14ac:dyDescent="0.25">
      <c r="B16" s="11" t="s">
        <v>7</v>
      </c>
      <c r="C16" s="9"/>
      <c r="D16" s="9"/>
      <c r="E16" s="9"/>
      <c r="F16" s="15" t="s">
        <v>12</v>
      </c>
      <c r="G16" s="4"/>
      <c r="H16" s="4"/>
      <c r="I16" s="4"/>
      <c r="J16" s="21"/>
      <c r="K16" s="21"/>
      <c r="L16" s="21"/>
    </row>
  </sheetData>
  <mergeCells count="4">
    <mergeCell ref="B5:F5"/>
    <mergeCell ref="B2:L2"/>
    <mergeCell ref="B3:L3"/>
    <mergeCell ref="B6:F6"/>
  </mergeCells>
  <pageMargins left="0.7" right="0.7" top="0.75" bottom="0.75" header="0.3" footer="0.3"/>
  <pageSetup paperSize="9" scale="6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H26"/>
  <sheetViews>
    <sheetView workbookViewId="0">
      <selection activeCell="C4" sqref="C4:C24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2"/>
      <c r="C1" s="2"/>
      <c r="D1" s="2"/>
      <c r="E1" s="2"/>
      <c r="F1" s="3"/>
      <c r="G1" s="3"/>
      <c r="H1" s="3"/>
    </row>
    <row r="2" spans="2:8" ht="15.75" customHeight="1" x14ac:dyDescent="0.25">
      <c r="B2" s="145" t="s">
        <v>25</v>
      </c>
      <c r="C2" s="145"/>
      <c r="D2" s="145"/>
      <c r="E2" s="145"/>
      <c r="F2" s="145"/>
      <c r="G2" s="145"/>
      <c r="H2" s="145"/>
    </row>
    <row r="3" spans="2:8" ht="18" x14ac:dyDescent="0.25">
      <c r="B3" s="2"/>
      <c r="C3" s="2"/>
      <c r="D3" s="2"/>
      <c r="E3" s="2"/>
      <c r="F3" s="3"/>
      <c r="G3" s="3"/>
      <c r="H3" s="3"/>
    </row>
    <row r="4" spans="2:8" ht="25.5" x14ac:dyDescent="0.25">
      <c r="B4" s="27" t="s">
        <v>0</v>
      </c>
      <c r="C4" s="27" t="s">
        <v>44</v>
      </c>
      <c r="D4" s="27" t="s">
        <v>41</v>
      </c>
      <c r="E4" s="27" t="s">
        <v>42</v>
      </c>
      <c r="F4" s="27" t="s">
        <v>43</v>
      </c>
      <c r="G4" s="27" t="s">
        <v>8</v>
      </c>
      <c r="H4" s="27" t="s">
        <v>29</v>
      </c>
    </row>
    <row r="5" spans="2:8" x14ac:dyDescent="0.25">
      <c r="B5" s="27">
        <v>1</v>
      </c>
      <c r="C5" s="27">
        <v>2</v>
      </c>
      <c r="D5" s="27">
        <v>3</v>
      </c>
      <c r="E5" s="27">
        <v>4</v>
      </c>
      <c r="F5" s="27">
        <v>5</v>
      </c>
      <c r="G5" s="27" t="s">
        <v>10</v>
      </c>
      <c r="H5" s="27" t="s">
        <v>11</v>
      </c>
    </row>
    <row r="6" spans="2:8" x14ac:dyDescent="0.25">
      <c r="B6" s="6" t="s">
        <v>26</v>
      </c>
      <c r="C6" s="4"/>
      <c r="D6" s="4"/>
      <c r="E6" s="5"/>
      <c r="F6" s="21"/>
      <c r="G6" s="21"/>
      <c r="H6" s="21"/>
    </row>
    <row r="7" spans="2:8" x14ac:dyDescent="0.25">
      <c r="B7" s="6" t="s">
        <v>19</v>
      </c>
      <c r="C7" s="4"/>
      <c r="D7" s="4"/>
      <c r="E7" s="4"/>
      <c r="F7" s="21"/>
      <c r="G7" s="21"/>
      <c r="H7" s="21"/>
    </row>
    <row r="8" spans="2:8" x14ac:dyDescent="0.25">
      <c r="B8" s="25" t="s">
        <v>18</v>
      </c>
      <c r="C8" s="4"/>
      <c r="D8" s="4"/>
      <c r="E8" s="4"/>
      <c r="F8" s="21"/>
      <c r="G8" s="21"/>
      <c r="H8" s="21"/>
    </row>
    <row r="9" spans="2:8" x14ac:dyDescent="0.25">
      <c r="B9" s="24" t="s">
        <v>17</v>
      </c>
      <c r="C9" s="4"/>
      <c r="D9" s="4"/>
      <c r="E9" s="4"/>
      <c r="F9" s="21"/>
      <c r="G9" s="21"/>
      <c r="H9" s="21"/>
    </row>
    <row r="10" spans="2:8" x14ac:dyDescent="0.25">
      <c r="B10" s="24" t="s">
        <v>12</v>
      </c>
      <c r="C10" s="4"/>
      <c r="D10" s="4"/>
      <c r="E10" s="4"/>
      <c r="F10" s="21"/>
      <c r="G10" s="21"/>
      <c r="H10" s="21"/>
    </row>
    <row r="11" spans="2:8" x14ac:dyDescent="0.25">
      <c r="B11" s="6" t="s">
        <v>16</v>
      </c>
      <c r="C11" s="4"/>
      <c r="D11" s="4"/>
      <c r="E11" s="5"/>
      <c r="F11" s="21"/>
      <c r="G11" s="21"/>
      <c r="H11" s="21"/>
    </row>
    <row r="12" spans="2:8" x14ac:dyDescent="0.25">
      <c r="B12" s="23" t="s">
        <v>15</v>
      </c>
      <c r="C12" s="4"/>
      <c r="D12" s="4"/>
      <c r="E12" s="5"/>
      <c r="F12" s="21"/>
      <c r="G12" s="21"/>
      <c r="H12" s="21"/>
    </row>
    <row r="13" spans="2:8" x14ac:dyDescent="0.25">
      <c r="B13" s="6" t="s">
        <v>14</v>
      </c>
      <c r="C13" s="4"/>
      <c r="D13" s="4"/>
      <c r="E13" s="5"/>
      <c r="F13" s="21"/>
      <c r="G13" s="21"/>
      <c r="H13" s="21"/>
    </row>
    <row r="14" spans="2:8" x14ac:dyDescent="0.25">
      <c r="B14" s="23" t="s">
        <v>13</v>
      </c>
      <c r="C14" s="4"/>
      <c r="D14" s="4"/>
      <c r="E14" s="5"/>
      <c r="F14" s="21"/>
      <c r="G14" s="21"/>
      <c r="H14" s="21"/>
    </row>
    <row r="15" spans="2:8" x14ac:dyDescent="0.25">
      <c r="B15" s="10" t="s">
        <v>7</v>
      </c>
      <c r="C15" s="4"/>
      <c r="D15" s="4"/>
      <c r="E15" s="5"/>
      <c r="F15" s="21"/>
      <c r="G15" s="21"/>
      <c r="H15" s="21"/>
    </row>
    <row r="16" spans="2:8" x14ac:dyDescent="0.25">
      <c r="B16" s="23"/>
      <c r="C16" s="4"/>
      <c r="D16" s="4"/>
      <c r="E16" s="5"/>
      <c r="F16" s="21"/>
      <c r="G16" s="21"/>
      <c r="H16" s="21"/>
    </row>
    <row r="17" spans="2:8" ht="15.75" customHeight="1" x14ac:dyDescent="0.25">
      <c r="B17" s="6" t="s">
        <v>27</v>
      </c>
      <c r="C17" s="4"/>
      <c r="D17" s="4"/>
      <c r="E17" s="5"/>
      <c r="F17" s="21"/>
      <c r="G17" s="21"/>
      <c r="H17" s="21"/>
    </row>
    <row r="18" spans="2:8" ht="15.75" customHeight="1" x14ac:dyDescent="0.25">
      <c r="B18" s="6" t="s">
        <v>19</v>
      </c>
      <c r="C18" s="4"/>
      <c r="D18" s="4"/>
      <c r="E18" s="4"/>
      <c r="F18" s="21"/>
      <c r="G18" s="21"/>
      <c r="H18" s="21"/>
    </row>
    <row r="19" spans="2:8" x14ac:dyDescent="0.25">
      <c r="B19" s="25" t="s">
        <v>18</v>
      </c>
      <c r="C19" s="4"/>
      <c r="D19" s="4"/>
      <c r="E19" s="4"/>
      <c r="F19" s="21"/>
      <c r="G19" s="21"/>
      <c r="H19" s="21"/>
    </row>
    <row r="20" spans="2:8" x14ac:dyDescent="0.25">
      <c r="B20" s="24" t="s">
        <v>17</v>
      </c>
      <c r="C20" s="4"/>
      <c r="D20" s="4"/>
      <c r="E20" s="4"/>
      <c r="F20" s="21"/>
      <c r="G20" s="21"/>
      <c r="H20" s="21"/>
    </row>
    <row r="21" spans="2:8" x14ac:dyDescent="0.25">
      <c r="B21" s="24" t="s">
        <v>12</v>
      </c>
      <c r="C21" s="4"/>
      <c r="D21" s="4"/>
      <c r="E21" s="4"/>
      <c r="F21" s="21"/>
      <c r="G21" s="21"/>
      <c r="H21" s="21"/>
    </row>
    <row r="22" spans="2:8" x14ac:dyDescent="0.25">
      <c r="B22" s="6" t="s">
        <v>16</v>
      </c>
      <c r="C22" s="4"/>
      <c r="D22" s="4"/>
      <c r="E22" s="5"/>
      <c r="F22" s="21"/>
      <c r="G22" s="21"/>
      <c r="H22" s="21"/>
    </row>
    <row r="23" spans="2:8" x14ac:dyDescent="0.25">
      <c r="B23" s="23" t="s">
        <v>15</v>
      </c>
      <c r="C23" s="4"/>
      <c r="D23" s="4"/>
      <c r="E23" s="5"/>
      <c r="F23" s="21"/>
      <c r="G23" s="21"/>
      <c r="H23" s="21"/>
    </row>
    <row r="24" spans="2:8" x14ac:dyDescent="0.25">
      <c r="B24" s="6" t="s">
        <v>14</v>
      </c>
      <c r="C24" s="4"/>
      <c r="D24" s="4"/>
      <c r="E24" s="5"/>
      <c r="F24" s="21"/>
      <c r="G24" s="21"/>
      <c r="H24" s="21"/>
    </row>
    <row r="25" spans="2:8" x14ac:dyDescent="0.25">
      <c r="B25" s="23" t="s">
        <v>13</v>
      </c>
      <c r="C25" s="4"/>
      <c r="D25" s="4"/>
      <c r="E25" s="5"/>
      <c r="F25" s="21"/>
      <c r="G25" s="21"/>
      <c r="H25" s="21"/>
    </row>
    <row r="26" spans="2:8" x14ac:dyDescent="0.25">
      <c r="B26" s="10" t="s">
        <v>7</v>
      </c>
      <c r="C26" s="4"/>
      <c r="D26" s="4"/>
      <c r="E26" s="5"/>
      <c r="F26" s="21"/>
      <c r="G26" s="21"/>
      <c r="H26" s="21"/>
    </row>
  </sheetData>
  <mergeCells count="1">
    <mergeCell ref="B2:H2"/>
  </mergeCells>
  <pageMargins left="0.7" right="0.7" top="0.75" bottom="0.75" header="0.3" footer="0.3"/>
  <pageSetup paperSize="9" scale="73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H188"/>
  <sheetViews>
    <sheetView workbookViewId="0">
      <selection activeCell="H61" sqref="H61"/>
    </sheetView>
  </sheetViews>
  <sheetFormatPr defaultRowHeight="15" x14ac:dyDescent="0.25"/>
  <cols>
    <col min="2" max="2" width="24.5703125" customWidth="1"/>
    <col min="3" max="3" width="37.42578125" customWidth="1"/>
    <col min="4" max="5" width="25.28515625" customWidth="1"/>
    <col min="6" max="6" width="17.28515625" customWidth="1"/>
    <col min="7" max="7" width="10.85546875" customWidth="1"/>
    <col min="8" max="8" width="10.7109375" customWidth="1"/>
  </cols>
  <sheetData>
    <row r="1" spans="2:8" ht="18" x14ac:dyDescent="0.25">
      <c r="B1" s="2"/>
      <c r="C1" s="2"/>
      <c r="D1" s="2"/>
      <c r="E1" s="2"/>
      <c r="F1" s="3"/>
    </row>
    <row r="2" spans="2:8" ht="18" customHeight="1" x14ac:dyDescent="0.25">
      <c r="B2" s="150" t="s">
        <v>3</v>
      </c>
      <c r="C2" s="150"/>
      <c r="D2" s="150"/>
      <c r="E2" s="150"/>
      <c r="F2" s="150"/>
      <c r="G2" s="150"/>
      <c r="H2" s="150"/>
    </row>
    <row r="3" spans="2:8" x14ac:dyDescent="0.25">
      <c r="B3" s="151" t="s">
        <v>39</v>
      </c>
      <c r="C3" s="151"/>
      <c r="D3" s="151"/>
      <c r="E3" s="151"/>
      <c r="F3" s="151"/>
      <c r="G3" s="151"/>
      <c r="H3" s="151"/>
    </row>
    <row r="4" spans="2:8" ht="15.75" x14ac:dyDescent="0.25">
      <c r="B4" s="149"/>
      <c r="C4" s="149"/>
      <c r="D4" s="149"/>
      <c r="E4" s="149"/>
      <c r="F4" s="149"/>
    </row>
    <row r="5" spans="2:8" ht="27" thickBot="1" x14ac:dyDescent="0.3">
      <c r="B5" s="45" t="s">
        <v>46</v>
      </c>
      <c r="C5" s="44" t="s">
        <v>60</v>
      </c>
      <c r="D5" s="44" t="s">
        <v>61</v>
      </c>
      <c r="E5" s="44" t="s">
        <v>62</v>
      </c>
      <c r="F5" s="44" t="s">
        <v>63</v>
      </c>
      <c r="G5" s="45" t="s">
        <v>64</v>
      </c>
      <c r="H5" s="45" t="s">
        <v>65</v>
      </c>
    </row>
    <row r="6" spans="2:8" ht="15.75" thickBot="1" x14ac:dyDescent="0.3">
      <c r="B6" s="81">
        <v>1</v>
      </c>
      <c r="C6" s="81">
        <v>2</v>
      </c>
      <c r="D6" s="81">
        <v>3</v>
      </c>
      <c r="E6" s="81">
        <v>4</v>
      </c>
      <c r="F6" s="81">
        <v>5</v>
      </c>
      <c r="G6" s="81">
        <v>6</v>
      </c>
      <c r="H6" s="98">
        <v>7</v>
      </c>
    </row>
    <row r="7" spans="2:8" x14ac:dyDescent="0.25">
      <c r="B7" s="82" t="s">
        <v>102</v>
      </c>
      <c r="C7" s="83">
        <v>3227079.66</v>
      </c>
      <c r="D7" s="83">
        <v>3247496</v>
      </c>
      <c r="E7" s="83">
        <v>4230242.33</v>
      </c>
      <c r="F7" s="83">
        <v>3391152.84</v>
      </c>
      <c r="G7" s="122">
        <f>IFERROR(F7/C7*100,0)</f>
        <v>105.08426184930309</v>
      </c>
      <c r="H7" s="124">
        <f>+F7/E7*100</f>
        <v>80.164505374802005</v>
      </c>
    </row>
    <row r="8" spans="2:8" ht="51.75" x14ac:dyDescent="0.25">
      <c r="B8" s="84" t="s">
        <v>103</v>
      </c>
      <c r="C8" s="85">
        <v>3227079.66</v>
      </c>
      <c r="D8" s="85">
        <v>3247496</v>
      </c>
      <c r="E8" s="85">
        <v>4230242.33</v>
      </c>
      <c r="F8" s="85">
        <v>3391152.84</v>
      </c>
      <c r="G8" s="123">
        <f t="shared" ref="G8:G70" si="0">IFERROR(F8/C8*100,0)</f>
        <v>105.08426184930309</v>
      </c>
      <c r="H8" s="124">
        <f>IFERROR(F6/E6*100,0)</f>
        <v>125</v>
      </c>
    </row>
    <row r="9" spans="2:8" ht="39" x14ac:dyDescent="0.25">
      <c r="B9" s="86" t="s">
        <v>104</v>
      </c>
      <c r="C9" s="87">
        <v>3227079.66</v>
      </c>
      <c r="D9" s="87">
        <v>3247496</v>
      </c>
      <c r="E9" s="87">
        <v>4230242.33</v>
      </c>
      <c r="F9" s="87">
        <v>3391152.84</v>
      </c>
      <c r="G9" s="123">
        <f t="shared" si="0"/>
        <v>105.08426184930309</v>
      </c>
      <c r="H9" s="124">
        <f t="shared" ref="H9:H71" si="1">IFERROR(F7/E7*100,0)</f>
        <v>80.164505374802005</v>
      </c>
    </row>
    <row r="10" spans="2:8" ht="26.25" x14ac:dyDescent="0.25">
      <c r="B10" s="88" t="s">
        <v>105</v>
      </c>
      <c r="C10" s="89">
        <v>9291</v>
      </c>
      <c r="D10" s="89">
        <v>9291</v>
      </c>
      <c r="E10" s="89">
        <v>9291</v>
      </c>
      <c r="F10" s="89">
        <v>9291</v>
      </c>
      <c r="G10" s="123">
        <f t="shared" si="0"/>
        <v>100</v>
      </c>
      <c r="H10" s="124">
        <f>IFERROR(F9/E9*100,0)</f>
        <v>80.164505374802005</v>
      </c>
    </row>
    <row r="11" spans="2:8" ht="51.75" x14ac:dyDescent="0.25">
      <c r="B11" s="90" t="s">
        <v>106</v>
      </c>
      <c r="C11" s="91">
        <v>9291</v>
      </c>
      <c r="D11" s="91">
        <v>9291</v>
      </c>
      <c r="E11" s="91">
        <v>9291</v>
      </c>
      <c r="F11" s="91">
        <v>9291</v>
      </c>
      <c r="G11" s="123">
        <f t="shared" si="0"/>
        <v>100</v>
      </c>
      <c r="H11" s="124">
        <f>IFERROR(#REF!/#REF!*100,0)</f>
        <v>0</v>
      </c>
    </row>
    <row r="12" spans="2:8" ht="26.25" x14ac:dyDescent="0.25">
      <c r="B12" s="92" t="s">
        <v>107</v>
      </c>
      <c r="C12" s="70">
        <v>9291</v>
      </c>
      <c r="D12" s="70">
        <v>9291</v>
      </c>
      <c r="E12" s="70">
        <v>9291</v>
      </c>
      <c r="F12" s="70">
        <v>9291</v>
      </c>
      <c r="G12" s="123">
        <f t="shared" si="0"/>
        <v>100</v>
      </c>
      <c r="H12" s="124">
        <f t="shared" si="1"/>
        <v>100</v>
      </c>
    </row>
    <row r="13" spans="2:8" x14ac:dyDescent="0.25">
      <c r="B13" s="93" t="s">
        <v>108</v>
      </c>
      <c r="C13" s="89">
        <v>9291</v>
      </c>
      <c r="D13" s="121">
        <v>9291</v>
      </c>
      <c r="E13" s="89">
        <v>9291</v>
      </c>
      <c r="F13" s="89">
        <v>9291</v>
      </c>
      <c r="G13" s="123">
        <f t="shared" si="0"/>
        <v>100</v>
      </c>
      <c r="H13" s="124">
        <f t="shared" si="1"/>
        <v>100</v>
      </c>
    </row>
    <row r="14" spans="2:8" x14ac:dyDescent="0.25">
      <c r="B14" s="69" t="s">
        <v>52</v>
      </c>
      <c r="C14" s="94">
        <v>0</v>
      </c>
      <c r="D14" s="94">
        <v>0</v>
      </c>
      <c r="E14" s="70">
        <v>9291</v>
      </c>
      <c r="F14" s="70">
        <v>9291</v>
      </c>
      <c r="G14" s="123">
        <f t="shared" si="0"/>
        <v>0</v>
      </c>
      <c r="H14" s="124">
        <f t="shared" si="1"/>
        <v>100</v>
      </c>
    </row>
    <row r="15" spans="2:8" x14ac:dyDescent="0.25">
      <c r="B15" s="69" t="s">
        <v>53</v>
      </c>
      <c r="C15" s="94">
        <v>0</v>
      </c>
      <c r="D15" s="94">
        <v>0</v>
      </c>
      <c r="E15" s="70">
        <v>9291</v>
      </c>
      <c r="F15" s="70">
        <v>9291</v>
      </c>
      <c r="G15" s="123">
        <f t="shared" si="0"/>
        <v>0</v>
      </c>
      <c r="H15" s="124">
        <f t="shared" si="1"/>
        <v>100</v>
      </c>
    </row>
    <row r="16" spans="2:8" x14ac:dyDescent="0.25">
      <c r="B16" s="92" t="s">
        <v>89</v>
      </c>
      <c r="C16" s="94">
        <v>0</v>
      </c>
      <c r="D16" s="94">
        <v>0</v>
      </c>
      <c r="E16" s="94">
        <v>0</v>
      </c>
      <c r="F16" s="70">
        <v>9291</v>
      </c>
      <c r="G16" s="123">
        <f t="shared" si="0"/>
        <v>0</v>
      </c>
      <c r="H16" s="124">
        <f t="shared" si="1"/>
        <v>100</v>
      </c>
    </row>
    <row r="17" spans="2:8" ht="39" x14ac:dyDescent="0.25">
      <c r="B17" s="95" t="s">
        <v>109</v>
      </c>
      <c r="C17" s="59">
        <v>0</v>
      </c>
      <c r="D17" s="59">
        <v>0</v>
      </c>
      <c r="E17" s="59">
        <v>0</v>
      </c>
      <c r="F17" s="38">
        <v>9291</v>
      </c>
      <c r="G17" s="123">
        <f t="shared" si="0"/>
        <v>0</v>
      </c>
      <c r="H17" s="124">
        <f t="shared" si="1"/>
        <v>100</v>
      </c>
    </row>
    <row r="18" spans="2:8" ht="26.25" x14ac:dyDescent="0.25">
      <c r="B18" s="69" t="s">
        <v>54</v>
      </c>
      <c r="C18" s="70">
        <v>9291</v>
      </c>
      <c r="D18" s="70">
        <v>9291</v>
      </c>
      <c r="E18" s="94">
        <v>0</v>
      </c>
      <c r="F18" s="94">
        <v>0</v>
      </c>
      <c r="G18" s="123">
        <f t="shared" si="0"/>
        <v>0</v>
      </c>
      <c r="H18" s="124">
        <f t="shared" si="1"/>
        <v>0</v>
      </c>
    </row>
    <row r="19" spans="2:8" ht="39" x14ac:dyDescent="0.25">
      <c r="B19" s="69" t="s">
        <v>55</v>
      </c>
      <c r="C19" s="70">
        <v>9291</v>
      </c>
      <c r="D19" s="70">
        <v>9291</v>
      </c>
      <c r="E19" s="94">
        <v>0</v>
      </c>
      <c r="F19" s="94">
        <v>0</v>
      </c>
      <c r="G19" s="123">
        <f t="shared" si="0"/>
        <v>0</v>
      </c>
      <c r="H19" s="124">
        <f t="shared" si="1"/>
        <v>0</v>
      </c>
    </row>
    <row r="20" spans="2:8" ht="26.25" x14ac:dyDescent="0.25">
      <c r="B20" s="92" t="s">
        <v>93</v>
      </c>
      <c r="C20" s="70">
        <v>9291</v>
      </c>
      <c r="D20" s="94">
        <v>0</v>
      </c>
      <c r="E20" s="94">
        <v>0</v>
      </c>
      <c r="F20" s="94">
        <v>0</v>
      </c>
      <c r="G20" s="123">
        <f t="shared" si="0"/>
        <v>0</v>
      </c>
      <c r="H20" s="124">
        <f t="shared" si="1"/>
        <v>0</v>
      </c>
    </row>
    <row r="21" spans="2:8" ht="26.25" x14ac:dyDescent="0.25">
      <c r="B21" s="95" t="s">
        <v>110</v>
      </c>
      <c r="C21" s="38">
        <v>9291</v>
      </c>
      <c r="D21" s="59">
        <v>0</v>
      </c>
      <c r="E21" s="59">
        <v>0</v>
      </c>
      <c r="F21" s="59">
        <v>0</v>
      </c>
      <c r="G21" s="123">
        <f t="shared" si="0"/>
        <v>0</v>
      </c>
      <c r="H21" s="124">
        <f t="shared" si="1"/>
        <v>0</v>
      </c>
    </row>
    <row r="22" spans="2:8" ht="39" x14ac:dyDescent="0.25">
      <c r="B22" s="88" t="s">
        <v>111</v>
      </c>
      <c r="C22" s="89">
        <v>879607.83</v>
      </c>
      <c r="D22" s="89">
        <v>822676</v>
      </c>
      <c r="E22" s="89">
        <v>827650</v>
      </c>
      <c r="F22" s="89">
        <v>551147.43000000005</v>
      </c>
      <c r="G22" s="123">
        <f t="shared" si="0"/>
        <v>62.658313307647575</v>
      </c>
      <c r="H22" s="124">
        <f t="shared" si="1"/>
        <v>0</v>
      </c>
    </row>
    <row r="23" spans="2:8" ht="39" x14ac:dyDescent="0.25">
      <c r="B23" s="90" t="s">
        <v>112</v>
      </c>
      <c r="C23" s="91">
        <v>854627.28</v>
      </c>
      <c r="D23" s="91">
        <v>799450</v>
      </c>
      <c r="E23" s="91">
        <v>784450</v>
      </c>
      <c r="F23" s="91">
        <v>514829.24</v>
      </c>
      <c r="G23" s="123">
        <f t="shared" si="0"/>
        <v>60.240206701569363</v>
      </c>
      <c r="H23" s="124">
        <f t="shared" si="1"/>
        <v>0</v>
      </c>
    </row>
    <row r="24" spans="2:8" ht="26.25" x14ac:dyDescent="0.25">
      <c r="B24" s="92" t="s">
        <v>113</v>
      </c>
      <c r="C24" s="70">
        <v>854627.28</v>
      </c>
      <c r="D24" s="70">
        <v>799450</v>
      </c>
      <c r="E24" s="70">
        <v>784450</v>
      </c>
      <c r="F24" s="70">
        <v>514829.24</v>
      </c>
      <c r="G24" s="123">
        <f t="shared" si="0"/>
        <v>60.240206701569363</v>
      </c>
      <c r="H24" s="124">
        <f t="shared" si="1"/>
        <v>66.591848003383078</v>
      </c>
    </row>
    <row r="25" spans="2:8" x14ac:dyDescent="0.25">
      <c r="B25" s="93" t="s">
        <v>114</v>
      </c>
      <c r="C25" s="89">
        <v>854627.28</v>
      </c>
      <c r="D25" s="89">
        <v>799450</v>
      </c>
      <c r="E25" s="89">
        <v>784450</v>
      </c>
      <c r="F25" s="89">
        <v>514829.24</v>
      </c>
      <c r="G25" s="123">
        <f t="shared" si="0"/>
        <v>60.240206701569363</v>
      </c>
      <c r="H25" s="124">
        <f t="shared" si="1"/>
        <v>65.629325004780412</v>
      </c>
    </row>
    <row r="26" spans="2:8" x14ac:dyDescent="0.25">
      <c r="B26" s="69" t="s">
        <v>52</v>
      </c>
      <c r="C26" s="70">
        <v>834918.28</v>
      </c>
      <c r="D26" s="70">
        <v>772905</v>
      </c>
      <c r="E26" s="70">
        <v>722905</v>
      </c>
      <c r="F26" s="70">
        <v>487677.24</v>
      </c>
      <c r="G26" s="123">
        <f t="shared" si="0"/>
        <v>58.410176382771247</v>
      </c>
      <c r="H26" s="124">
        <f t="shared" si="1"/>
        <v>65.629325004780412</v>
      </c>
    </row>
    <row r="27" spans="2:8" x14ac:dyDescent="0.25">
      <c r="B27" s="69" t="s">
        <v>57</v>
      </c>
      <c r="C27" s="70">
        <v>512457.74</v>
      </c>
      <c r="D27" s="70">
        <v>510525</v>
      </c>
      <c r="E27" s="70">
        <v>510525</v>
      </c>
      <c r="F27" s="70">
        <v>397528.43</v>
      </c>
      <c r="G27" s="123">
        <f t="shared" si="0"/>
        <v>77.572919476247932</v>
      </c>
      <c r="H27" s="124">
        <f t="shared" si="1"/>
        <v>65.629325004780412</v>
      </c>
    </row>
    <row r="28" spans="2:8" x14ac:dyDescent="0.25">
      <c r="B28" s="92" t="s">
        <v>84</v>
      </c>
      <c r="C28" s="70">
        <v>443228</v>
      </c>
      <c r="D28" s="94">
        <v>0</v>
      </c>
      <c r="E28" s="94">
        <v>0</v>
      </c>
      <c r="F28" s="70">
        <v>349879.36</v>
      </c>
      <c r="G28" s="123">
        <f t="shared" si="0"/>
        <v>78.93891180160098</v>
      </c>
      <c r="H28" s="124">
        <f t="shared" si="1"/>
        <v>67.460764554125362</v>
      </c>
    </row>
    <row r="29" spans="2:8" ht="26.25" x14ac:dyDescent="0.25">
      <c r="B29" s="95" t="s">
        <v>115</v>
      </c>
      <c r="C29" s="38">
        <v>443228</v>
      </c>
      <c r="D29" s="59">
        <v>0</v>
      </c>
      <c r="E29" s="59">
        <v>0</v>
      </c>
      <c r="F29" s="38">
        <v>349879.36</v>
      </c>
      <c r="G29" s="123">
        <f t="shared" si="0"/>
        <v>78.93891180160098</v>
      </c>
      <c r="H29" s="124">
        <f t="shared" si="1"/>
        <v>77.866594192253075</v>
      </c>
    </row>
    <row r="30" spans="2:8" ht="26.25" x14ac:dyDescent="0.25">
      <c r="B30" s="92" t="s">
        <v>85</v>
      </c>
      <c r="C30" s="70">
        <v>26445</v>
      </c>
      <c r="D30" s="94">
        <v>0</v>
      </c>
      <c r="E30" s="94">
        <v>0</v>
      </c>
      <c r="F30" s="70">
        <v>21832.07</v>
      </c>
      <c r="G30" s="123">
        <f t="shared" si="0"/>
        <v>82.556513518623547</v>
      </c>
      <c r="H30" s="124">
        <f t="shared" si="1"/>
        <v>0</v>
      </c>
    </row>
    <row r="31" spans="2:8" ht="26.25" x14ac:dyDescent="0.25">
      <c r="B31" s="95" t="s">
        <v>116</v>
      </c>
      <c r="C31" s="38">
        <v>26445</v>
      </c>
      <c r="D31" s="59">
        <v>0</v>
      </c>
      <c r="E31" s="59">
        <v>0</v>
      </c>
      <c r="F31" s="38">
        <v>21832.07</v>
      </c>
      <c r="G31" s="123">
        <f t="shared" si="0"/>
        <v>82.556513518623547</v>
      </c>
      <c r="H31" s="124">
        <f t="shared" si="1"/>
        <v>0</v>
      </c>
    </row>
    <row r="32" spans="2:8" x14ac:dyDescent="0.25">
      <c r="B32" s="92" t="s">
        <v>86</v>
      </c>
      <c r="C32" s="70">
        <v>42784.74</v>
      </c>
      <c r="D32" s="94">
        <v>0</v>
      </c>
      <c r="E32" s="94">
        <v>0</v>
      </c>
      <c r="F32" s="70">
        <v>25817</v>
      </c>
      <c r="G32" s="123">
        <f t="shared" si="0"/>
        <v>60.341607778848264</v>
      </c>
      <c r="H32" s="124">
        <f t="shared" si="1"/>
        <v>0</v>
      </c>
    </row>
    <row r="33" spans="2:8" ht="39" x14ac:dyDescent="0.25">
      <c r="B33" s="95" t="s">
        <v>117</v>
      </c>
      <c r="C33" s="38">
        <v>42784.74</v>
      </c>
      <c r="D33" s="59">
        <v>0</v>
      </c>
      <c r="E33" s="59">
        <v>0</v>
      </c>
      <c r="F33" s="38">
        <v>25817</v>
      </c>
      <c r="G33" s="123">
        <f t="shared" si="0"/>
        <v>60.341607778848264</v>
      </c>
      <c r="H33" s="124">
        <f t="shared" si="1"/>
        <v>0</v>
      </c>
    </row>
    <row r="34" spans="2:8" x14ac:dyDescent="0.25">
      <c r="B34" s="69" t="s">
        <v>53</v>
      </c>
      <c r="C34" s="70">
        <v>322444.56</v>
      </c>
      <c r="D34" s="70">
        <v>259726</v>
      </c>
      <c r="E34" s="70">
        <v>209726</v>
      </c>
      <c r="F34" s="70">
        <v>90136.86</v>
      </c>
      <c r="G34" s="123">
        <f t="shared" si="0"/>
        <v>27.954219478846227</v>
      </c>
      <c r="H34" s="124">
        <f t="shared" si="1"/>
        <v>0</v>
      </c>
    </row>
    <row r="35" spans="2:8" ht="26.25" x14ac:dyDescent="0.25">
      <c r="B35" s="92" t="s">
        <v>87</v>
      </c>
      <c r="C35" s="70">
        <v>26545</v>
      </c>
      <c r="D35" s="94">
        <v>0</v>
      </c>
      <c r="E35" s="94">
        <v>0</v>
      </c>
      <c r="F35" s="70">
        <v>13459.97</v>
      </c>
      <c r="G35" s="123">
        <f t="shared" si="0"/>
        <v>50.70623469579958</v>
      </c>
      <c r="H35" s="124">
        <f t="shared" si="1"/>
        <v>0</v>
      </c>
    </row>
    <row r="36" spans="2:8" ht="26.25" x14ac:dyDescent="0.25">
      <c r="B36" s="95" t="s">
        <v>118</v>
      </c>
      <c r="C36" s="38">
        <v>2874.63</v>
      </c>
      <c r="D36" s="59">
        <v>0</v>
      </c>
      <c r="E36" s="59">
        <v>0</v>
      </c>
      <c r="F36" s="38">
        <v>3670.19</v>
      </c>
      <c r="G36" s="123">
        <f t="shared" si="0"/>
        <v>127.67521385360898</v>
      </c>
      <c r="H36" s="124">
        <f t="shared" si="1"/>
        <v>42.978390852827019</v>
      </c>
    </row>
    <row r="37" spans="2:8" ht="39" x14ac:dyDescent="0.25">
      <c r="B37" s="95" t="s">
        <v>119</v>
      </c>
      <c r="C37" s="38">
        <v>19598.29</v>
      </c>
      <c r="D37" s="59">
        <v>0</v>
      </c>
      <c r="E37" s="59">
        <v>0</v>
      </c>
      <c r="F37" s="38">
        <v>5756.65</v>
      </c>
      <c r="G37" s="123">
        <f t="shared" si="0"/>
        <v>29.373225929405063</v>
      </c>
      <c r="H37" s="124">
        <f t="shared" si="1"/>
        <v>0</v>
      </c>
    </row>
    <row r="38" spans="2:8" ht="39" x14ac:dyDescent="0.25">
      <c r="B38" s="95" t="s">
        <v>120</v>
      </c>
      <c r="C38" s="38">
        <v>4072.08</v>
      </c>
      <c r="D38" s="59">
        <v>0</v>
      </c>
      <c r="E38" s="59">
        <v>0</v>
      </c>
      <c r="F38" s="38">
        <v>4033.13</v>
      </c>
      <c r="G38" s="123">
        <f t="shared" si="0"/>
        <v>99.043486375513254</v>
      </c>
      <c r="H38" s="124">
        <f t="shared" si="1"/>
        <v>0</v>
      </c>
    </row>
    <row r="39" spans="2:8" ht="26.25" x14ac:dyDescent="0.25">
      <c r="B39" s="92" t="s">
        <v>88</v>
      </c>
      <c r="C39" s="70">
        <v>1937.5</v>
      </c>
      <c r="D39" s="94">
        <v>0</v>
      </c>
      <c r="E39" s="94">
        <v>0</v>
      </c>
      <c r="F39" s="94">
        <v>35.03</v>
      </c>
      <c r="G39" s="123">
        <f t="shared" si="0"/>
        <v>1.8080000000000003</v>
      </c>
      <c r="H39" s="124">
        <f t="shared" si="1"/>
        <v>0</v>
      </c>
    </row>
    <row r="40" spans="2:8" x14ac:dyDescent="0.25">
      <c r="B40" s="95" t="s">
        <v>121</v>
      </c>
      <c r="C40" s="38">
        <v>1937.5</v>
      </c>
      <c r="D40" s="59">
        <v>0</v>
      </c>
      <c r="E40" s="59">
        <v>0</v>
      </c>
      <c r="F40" s="59">
        <v>35.03</v>
      </c>
      <c r="G40" s="123">
        <f t="shared" si="0"/>
        <v>1.8080000000000003</v>
      </c>
      <c r="H40" s="124">
        <f t="shared" si="1"/>
        <v>0</v>
      </c>
    </row>
    <row r="41" spans="2:8" x14ac:dyDescent="0.25">
      <c r="B41" s="92" t="s">
        <v>89</v>
      </c>
      <c r="C41" s="70">
        <v>285812</v>
      </c>
      <c r="D41" s="94">
        <v>0</v>
      </c>
      <c r="E41" s="94">
        <v>0</v>
      </c>
      <c r="F41" s="70">
        <v>72565.259999999995</v>
      </c>
      <c r="G41" s="123">
        <f t="shared" si="0"/>
        <v>25.389157907995465</v>
      </c>
      <c r="H41" s="124">
        <f t="shared" si="1"/>
        <v>0</v>
      </c>
    </row>
    <row r="42" spans="2:8" ht="26.25" x14ac:dyDescent="0.25">
      <c r="B42" s="95" t="s">
        <v>122</v>
      </c>
      <c r="C42" s="38">
        <v>9366.5400000000009</v>
      </c>
      <c r="D42" s="59">
        <v>0</v>
      </c>
      <c r="E42" s="59">
        <v>0</v>
      </c>
      <c r="F42" s="38">
        <v>4162.93</v>
      </c>
      <c r="G42" s="123">
        <f t="shared" si="0"/>
        <v>44.444693558133523</v>
      </c>
      <c r="H42" s="124">
        <f t="shared" si="1"/>
        <v>0</v>
      </c>
    </row>
    <row r="43" spans="2:8" ht="39" x14ac:dyDescent="0.25">
      <c r="B43" s="95" t="s">
        <v>109</v>
      </c>
      <c r="C43" s="38">
        <v>115064.98</v>
      </c>
      <c r="D43" s="59">
        <v>0</v>
      </c>
      <c r="E43" s="59">
        <v>0</v>
      </c>
      <c r="F43" s="38">
        <v>14479.7</v>
      </c>
      <c r="G43" s="123">
        <f t="shared" si="0"/>
        <v>12.583933008983273</v>
      </c>
      <c r="H43" s="124">
        <f t="shared" si="1"/>
        <v>0</v>
      </c>
    </row>
    <row r="44" spans="2:8" ht="26.25" x14ac:dyDescent="0.25">
      <c r="B44" s="95" t="s">
        <v>123</v>
      </c>
      <c r="C44" s="59">
        <v>893.68</v>
      </c>
      <c r="D44" s="59">
        <v>0</v>
      </c>
      <c r="E44" s="59">
        <v>0</v>
      </c>
      <c r="F44" s="59">
        <v>0</v>
      </c>
      <c r="G44" s="123">
        <f t="shared" si="0"/>
        <v>0</v>
      </c>
      <c r="H44" s="124">
        <f t="shared" si="1"/>
        <v>0</v>
      </c>
    </row>
    <row r="45" spans="2:8" ht="26.25" x14ac:dyDescent="0.25">
      <c r="B45" s="95" t="s">
        <v>124</v>
      </c>
      <c r="C45" s="38">
        <v>12428.25</v>
      </c>
      <c r="D45" s="59">
        <v>0</v>
      </c>
      <c r="E45" s="59">
        <v>0</v>
      </c>
      <c r="F45" s="38">
        <v>5657.65</v>
      </c>
      <c r="G45" s="123">
        <f t="shared" si="0"/>
        <v>45.52249914509283</v>
      </c>
      <c r="H45" s="124">
        <f t="shared" si="1"/>
        <v>0</v>
      </c>
    </row>
    <row r="46" spans="2:8" ht="26.25" x14ac:dyDescent="0.25">
      <c r="B46" s="95" t="s">
        <v>125</v>
      </c>
      <c r="C46" s="59">
        <v>860.69</v>
      </c>
      <c r="D46" s="59">
        <v>0</v>
      </c>
      <c r="E46" s="59">
        <v>0</v>
      </c>
      <c r="F46" s="59">
        <v>0</v>
      </c>
      <c r="G46" s="123">
        <f t="shared" si="0"/>
        <v>0</v>
      </c>
      <c r="H46" s="124">
        <f t="shared" si="1"/>
        <v>0</v>
      </c>
    </row>
    <row r="47" spans="2:8" ht="26.25" x14ac:dyDescent="0.25">
      <c r="B47" s="95" t="s">
        <v>126</v>
      </c>
      <c r="C47" s="38">
        <v>48380.04</v>
      </c>
      <c r="D47" s="59">
        <v>0</v>
      </c>
      <c r="E47" s="59">
        <v>0</v>
      </c>
      <c r="F47" s="38">
        <v>14129.51</v>
      </c>
      <c r="G47" s="123">
        <f t="shared" si="0"/>
        <v>29.205246626501342</v>
      </c>
      <c r="H47" s="124">
        <f t="shared" si="1"/>
        <v>0</v>
      </c>
    </row>
    <row r="48" spans="2:8" ht="26.25" x14ac:dyDescent="0.25">
      <c r="B48" s="95" t="s">
        <v>127</v>
      </c>
      <c r="C48" s="38">
        <v>18112.060000000001</v>
      </c>
      <c r="D48" s="59">
        <v>0</v>
      </c>
      <c r="E48" s="59">
        <v>0</v>
      </c>
      <c r="F48" s="38">
        <v>18255.12</v>
      </c>
      <c r="G48" s="123">
        <f t="shared" si="0"/>
        <v>100.78986045761773</v>
      </c>
      <c r="H48" s="124">
        <f t="shared" si="1"/>
        <v>0</v>
      </c>
    </row>
    <row r="49" spans="2:8" x14ac:dyDescent="0.25">
      <c r="B49" s="95" t="s">
        <v>128</v>
      </c>
      <c r="C49" s="38">
        <v>11062.59</v>
      </c>
      <c r="D49" s="59">
        <v>0</v>
      </c>
      <c r="E49" s="59">
        <v>0</v>
      </c>
      <c r="F49" s="38">
        <v>6496.73</v>
      </c>
      <c r="G49" s="123">
        <f t="shared" si="0"/>
        <v>58.727025045671944</v>
      </c>
      <c r="H49" s="124">
        <f t="shared" si="1"/>
        <v>0</v>
      </c>
    </row>
    <row r="50" spans="2:8" x14ac:dyDescent="0.25">
      <c r="B50" s="95" t="s">
        <v>129</v>
      </c>
      <c r="C50" s="38">
        <v>69643.17</v>
      </c>
      <c r="D50" s="59">
        <v>0</v>
      </c>
      <c r="E50" s="59">
        <v>0</v>
      </c>
      <c r="F50" s="38">
        <v>9383.6200000000008</v>
      </c>
      <c r="G50" s="123">
        <f t="shared" si="0"/>
        <v>13.47385536873178</v>
      </c>
      <c r="H50" s="124">
        <f t="shared" si="1"/>
        <v>0</v>
      </c>
    </row>
    <row r="51" spans="2:8" ht="26.25" x14ac:dyDescent="0.25">
      <c r="B51" s="92" t="s">
        <v>90</v>
      </c>
      <c r="C51" s="70">
        <v>8150.06</v>
      </c>
      <c r="D51" s="94">
        <v>0</v>
      </c>
      <c r="E51" s="94">
        <v>0</v>
      </c>
      <c r="F51" s="70">
        <v>4076.6</v>
      </c>
      <c r="G51" s="123">
        <f t="shared" si="0"/>
        <v>50.01926366186261</v>
      </c>
      <c r="H51" s="124">
        <f t="shared" si="1"/>
        <v>0</v>
      </c>
    </row>
    <row r="52" spans="2:8" ht="51.75" x14ac:dyDescent="0.25">
      <c r="B52" s="95" t="s">
        <v>130</v>
      </c>
      <c r="C52" s="59">
        <v>0</v>
      </c>
      <c r="D52" s="59">
        <v>0</v>
      </c>
      <c r="E52" s="59">
        <v>0</v>
      </c>
      <c r="F52" s="38">
        <v>2778.23</v>
      </c>
      <c r="G52" s="123">
        <f t="shared" si="0"/>
        <v>0</v>
      </c>
      <c r="H52" s="124">
        <f t="shared" si="1"/>
        <v>0</v>
      </c>
    </row>
    <row r="53" spans="2:8" x14ac:dyDescent="0.25">
      <c r="B53" s="95" t="s">
        <v>131</v>
      </c>
      <c r="C53" s="59">
        <v>0</v>
      </c>
      <c r="D53" s="59">
        <v>0</v>
      </c>
      <c r="E53" s="59">
        <v>0</v>
      </c>
      <c r="F53" s="59">
        <v>145.4</v>
      </c>
      <c r="G53" s="123">
        <f t="shared" si="0"/>
        <v>0</v>
      </c>
      <c r="H53" s="124">
        <f t="shared" si="1"/>
        <v>0</v>
      </c>
    </row>
    <row r="54" spans="2:8" ht="39" x14ac:dyDescent="0.25">
      <c r="B54" s="95" t="s">
        <v>132</v>
      </c>
      <c r="C54" s="38">
        <v>8150.06</v>
      </c>
      <c r="D54" s="59">
        <v>0</v>
      </c>
      <c r="E54" s="59">
        <v>0</v>
      </c>
      <c r="F54" s="38">
        <v>1152.97</v>
      </c>
      <c r="G54" s="123">
        <f t="shared" si="0"/>
        <v>14.146767017666125</v>
      </c>
      <c r="H54" s="124">
        <f t="shared" si="1"/>
        <v>0</v>
      </c>
    </row>
    <row r="55" spans="2:8" x14ac:dyDescent="0.25">
      <c r="B55" s="69" t="s">
        <v>58</v>
      </c>
      <c r="C55" s="94">
        <v>15.98</v>
      </c>
      <c r="D55" s="70">
        <v>2654</v>
      </c>
      <c r="E55" s="70">
        <v>2654</v>
      </c>
      <c r="F55" s="94">
        <v>11.95</v>
      </c>
      <c r="G55" s="123">
        <f t="shared" si="0"/>
        <v>74.780976220275335</v>
      </c>
      <c r="H55" s="124">
        <f t="shared" si="1"/>
        <v>0</v>
      </c>
    </row>
    <row r="56" spans="2:8" ht="26.25" x14ac:dyDescent="0.25">
      <c r="B56" s="92" t="s">
        <v>91</v>
      </c>
      <c r="C56" s="94">
        <v>15.98</v>
      </c>
      <c r="D56" s="94">
        <v>0</v>
      </c>
      <c r="E56" s="94">
        <v>0</v>
      </c>
      <c r="F56" s="94">
        <v>11.95</v>
      </c>
      <c r="G56" s="123">
        <f t="shared" si="0"/>
        <v>74.780976220275335</v>
      </c>
      <c r="H56" s="124">
        <f t="shared" si="1"/>
        <v>0</v>
      </c>
    </row>
    <row r="57" spans="2:8" ht="39" x14ac:dyDescent="0.25">
      <c r="B57" s="95" t="s">
        <v>133</v>
      </c>
      <c r="C57" s="59">
        <v>15.98</v>
      </c>
      <c r="D57" s="59">
        <v>0</v>
      </c>
      <c r="E57" s="59">
        <v>0</v>
      </c>
      <c r="F57" s="59">
        <v>11.95</v>
      </c>
      <c r="G57" s="123">
        <f t="shared" si="0"/>
        <v>74.780976220275335</v>
      </c>
      <c r="H57" s="124">
        <f t="shared" si="1"/>
        <v>0.45026375282592307</v>
      </c>
    </row>
    <row r="58" spans="2:8" ht="26.25" x14ac:dyDescent="0.25">
      <c r="B58" s="69" t="s">
        <v>54</v>
      </c>
      <c r="C58" s="70">
        <v>19709</v>
      </c>
      <c r="D58" s="70">
        <v>26545</v>
      </c>
      <c r="E58" s="70">
        <v>61545</v>
      </c>
      <c r="F58" s="70">
        <v>27152</v>
      </c>
      <c r="G58" s="123">
        <f t="shared" si="0"/>
        <v>137.76447308336293</v>
      </c>
      <c r="H58" s="124">
        <f t="shared" si="1"/>
        <v>0</v>
      </c>
    </row>
    <row r="59" spans="2:8" ht="39" x14ac:dyDescent="0.25">
      <c r="B59" s="69" t="s">
        <v>55</v>
      </c>
      <c r="C59" s="70">
        <v>19709</v>
      </c>
      <c r="D59" s="70">
        <v>26545</v>
      </c>
      <c r="E59" s="70">
        <v>61545</v>
      </c>
      <c r="F59" s="70">
        <v>27152</v>
      </c>
      <c r="G59" s="123">
        <f t="shared" si="0"/>
        <v>137.76447308336293</v>
      </c>
      <c r="H59" s="124">
        <f t="shared" si="1"/>
        <v>0</v>
      </c>
    </row>
    <row r="60" spans="2:8" ht="26.25" x14ac:dyDescent="0.25">
      <c r="B60" s="92" t="s">
        <v>93</v>
      </c>
      <c r="C60" s="70">
        <v>19709</v>
      </c>
      <c r="D60" s="94">
        <v>0</v>
      </c>
      <c r="E60" s="94">
        <v>0</v>
      </c>
      <c r="F60" s="94">
        <v>0</v>
      </c>
      <c r="G60" s="123">
        <f t="shared" si="0"/>
        <v>0</v>
      </c>
      <c r="H60" s="124">
        <f t="shared" si="1"/>
        <v>44.117312535543093</v>
      </c>
    </row>
    <row r="61" spans="2:8" ht="26.25" x14ac:dyDescent="0.25">
      <c r="B61" s="95" t="s">
        <v>110</v>
      </c>
      <c r="C61" s="38">
        <v>19709</v>
      </c>
      <c r="D61" s="38">
        <v>0</v>
      </c>
      <c r="E61" s="59">
        <v>0</v>
      </c>
      <c r="F61" s="59">
        <v>0</v>
      </c>
      <c r="G61" s="123">
        <f t="shared" si="0"/>
        <v>0</v>
      </c>
      <c r="H61" s="124">
        <f t="shared" si="1"/>
        <v>44.117312535543093</v>
      </c>
    </row>
    <row r="62" spans="2:8" x14ac:dyDescent="0.25">
      <c r="B62" s="92" t="s">
        <v>94</v>
      </c>
      <c r="C62" s="94">
        <v>0</v>
      </c>
      <c r="D62" s="70">
        <v>0</v>
      </c>
      <c r="E62" s="94">
        <v>0</v>
      </c>
      <c r="F62" s="70">
        <v>27152</v>
      </c>
      <c r="G62" s="123">
        <f t="shared" si="0"/>
        <v>0</v>
      </c>
      <c r="H62" s="124">
        <f t="shared" si="1"/>
        <v>0</v>
      </c>
    </row>
    <row r="63" spans="2:8" ht="39" x14ac:dyDescent="0.25">
      <c r="B63" s="95" t="s">
        <v>134</v>
      </c>
      <c r="C63" s="59">
        <v>0</v>
      </c>
      <c r="D63" s="38">
        <v>0</v>
      </c>
      <c r="E63" s="59">
        <v>0</v>
      </c>
      <c r="F63" s="38">
        <v>27152</v>
      </c>
      <c r="G63" s="123">
        <f t="shared" si="0"/>
        <v>0</v>
      </c>
      <c r="H63" s="124">
        <f t="shared" si="1"/>
        <v>0</v>
      </c>
    </row>
    <row r="64" spans="2:8" ht="39" x14ac:dyDescent="0.25">
      <c r="B64" s="90" t="s">
        <v>135</v>
      </c>
      <c r="C64" s="96">
        <v>250</v>
      </c>
      <c r="D64" s="96">
        <v>0</v>
      </c>
      <c r="E64" s="96">
        <v>0</v>
      </c>
      <c r="F64" s="96">
        <v>0</v>
      </c>
      <c r="G64" s="123">
        <f t="shared" si="0"/>
        <v>0</v>
      </c>
      <c r="H64" s="124">
        <f t="shared" si="1"/>
        <v>0</v>
      </c>
    </row>
    <row r="65" spans="2:8" ht="39" x14ac:dyDescent="0.25">
      <c r="B65" s="92" t="s">
        <v>136</v>
      </c>
      <c r="C65" s="94">
        <v>250</v>
      </c>
      <c r="D65" s="94">
        <v>0</v>
      </c>
      <c r="E65" s="94">
        <v>0</v>
      </c>
      <c r="F65" s="94">
        <v>0</v>
      </c>
      <c r="G65" s="123">
        <f t="shared" si="0"/>
        <v>0</v>
      </c>
      <c r="H65" s="124">
        <f t="shared" si="1"/>
        <v>0</v>
      </c>
    </row>
    <row r="66" spans="2:8" x14ac:dyDescent="0.25">
      <c r="B66" s="93" t="s">
        <v>137</v>
      </c>
      <c r="C66" s="97">
        <v>250</v>
      </c>
      <c r="D66" s="97">
        <v>0</v>
      </c>
      <c r="E66" s="97">
        <v>0</v>
      </c>
      <c r="F66" s="97">
        <v>0</v>
      </c>
      <c r="G66" s="123">
        <f t="shared" si="0"/>
        <v>0</v>
      </c>
      <c r="H66" s="124">
        <f t="shared" si="1"/>
        <v>0</v>
      </c>
    </row>
    <row r="67" spans="2:8" ht="26.25" x14ac:dyDescent="0.25">
      <c r="B67" s="69" t="s">
        <v>54</v>
      </c>
      <c r="C67" s="94">
        <v>250</v>
      </c>
      <c r="D67" s="94">
        <v>0</v>
      </c>
      <c r="E67" s="94">
        <v>0</v>
      </c>
      <c r="F67" s="94">
        <v>0</v>
      </c>
      <c r="G67" s="123">
        <f t="shared" si="0"/>
        <v>0</v>
      </c>
      <c r="H67" s="124">
        <f t="shared" si="1"/>
        <v>0</v>
      </c>
    </row>
    <row r="68" spans="2:8" ht="39" x14ac:dyDescent="0.25">
      <c r="B68" s="69" t="s">
        <v>59</v>
      </c>
      <c r="C68" s="94">
        <v>250</v>
      </c>
      <c r="D68" s="94">
        <v>0</v>
      </c>
      <c r="E68" s="94">
        <v>0</v>
      </c>
      <c r="F68" s="94">
        <v>0</v>
      </c>
      <c r="G68" s="123">
        <f t="shared" si="0"/>
        <v>0</v>
      </c>
      <c r="H68" s="124">
        <f t="shared" si="1"/>
        <v>0</v>
      </c>
    </row>
    <row r="69" spans="2:8" ht="26.25" x14ac:dyDescent="0.25">
      <c r="B69" s="92" t="s">
        <v>92</v>
      </c>
      <c r="C69" s="94">
        <v>250</v>
      </c>
      <c r="D69" s="94">
        <v>0</v>
      </c>
      <c r="E69" s="94">
        <v>0</v>
      </c>
      <c r="F69" s="94">
        <v>0</v>
      </c>
      <c r="G69" s="123">
        <f t="shared" si="0"/>
        <v>0</v>
      </c>
      <c r="H69" s="124">
        <f t="shared" si="1"/>
        <v>0</v>
      </c>
    </row>
    <row r="70" spans="2:8" x14ac:dyDescent="0.25">
      <c r="B70" s="95" t="s">
        <v>138</v>
      </c>
      <c r="C70" s="59">
        <v>250</v>
      </c>
      <c r="D70" s="59">
        <v>0</v>
      </c>
      <c r="E70" s="59">
        <v>0</v>
      </c>
      <c r="F70" s="59">
        <v>0</v>
      </c>
      <c r="G70" s="123">
        <f t="shared" si="0"/>
        <v>0</v>
      </c>
      <c r="H70" s="124">
        <f t="shared" si="1"/>
        <v>0</v>
      </c>
    </row>
    <row r="71" spans="2:8" ht="26.25" x14ac:dyDescent="0.25">
      <c r="B71" s="90" t="s">
        <v>139</v>
      </c>
      <c r="C71" s="91">
        <v>24730.55</v>
      </c>
      <c r="D71" s="91">
        <v>23226</v>
      </c>
      <c r="E71" s="91">
        <v>43200</v>
      </c>
      <c r="F71" s="91">
        <v>36318.19</v>
      </c>
      <c r="G71" s="123">
        <f t="shared" ref="G71:G134" si="2">IFERROR(F71/C71*100,0)</f>
        <v>146.85556932619775</v>
      </c>
      <c r="H71" s="124">
        <f t="shared" si="1"/>
        <v>0</v>
      </c>
    </row>
    <row r="72" spans="2:8" ht="39" x14ac:dyDescent="0.25">
      <c r="B72" s="92" t="s">
        <v>136</v>
      </c>
      <c r="C72" s="70">
        <v>24730.55</v>
      </c>
      <c r="D72" s="70">
        <v>23226</v>
      </c>
      <c r="E72" s="70">
        <v>43200</v>
      </c>
      <c r="F72" s="70">
        <v>36318.19</v>
      </c>
      <c r="G72" s="123">
        <f t="shared" si="2"/>
        <v>146.85556932619775</v>
      </c>
      <c r="H72" s="124">
        <f t="shared" ref="H72:H135" si="3">IFERROR(F70/E70*100,0)</f>
        <v>0</v>
      </c>
    </row>
    <row r="73" spans="2:8" x14ac:dyDescent="0.25">
      <c r="B73" s="93" t="s">
        <v>137</v>
      </c>
      <c r="C73" s="89">
        <v>24730.55</v>
      </c>
      <c r="D73" s="89">
        <v>23226</v>
      </c>
      <c r="E73" s="89">
        <v>43200</v>
      </c>
      <c r="F73" s="89">
        <v>36318.19</v>
      </c>
      <c r="G73" s="123">
        <f t="shared" si="2"/>
        <v>146.85556932619775</v>
      </c>
      <c r="H73" s="124">
        <f t="shared" si="3"/>
        <v>84.069884259259268</v>
      </c>
    </row>
    <row r="74" spans="2:8" x14ac:dyDescent="0.25">
      <c r="B74" s="69" t="s">
        <v>52</v>
      </c>
      <c r="C74" s="70">
        <v>24730.55</v>
      </c>
      <c r="D74" s="70">
        <v>23226</v>
      </c>
      <c r="E74" s="70">
        <v>43200</v>
      </c>
      <c r="F74" s="70">
        <v>36318.19</v>
      </c>
      <c r="G74" s="123">
        <f t="shared" si="2"/>
        <v>146.85556932619775</v>
      </c>
      <c r="H74" s="124">
        <f t="shared" si="3"/>
        <v>84.069884259259268</v>
      </c>
    </row>
    <row r="75" spans="2:8" x14ac:dyDescent="0.25">
      <c r="B75" s="69" t="s">
        <v>57</v>
      </c>
      <c r="C75" s="70">
        <v>24184.69</v>
      </c>
      <c r="D75" s="70">
        <v>20572</v>
      </c>
      <c r="E75" s="70">
        <v>42400</v>
      </c>
      <c r="F75" s="70">
        <v>35727.61</v>
      </c>
      <c r="G75" s="123">
        <f t="shared" si="2"/>
        <v>147.72821152555608</v>
      </c>
      <c r="H75" s="124">
        <f t="shared" si="3"/>
        <v>84.069884259259268</v>
      </c>
    </row>
    <row r="76" spans="2:8" x14ac:dyDescent="0.25">
      <c r="B76" s="92" t="s">
        <v>84</v>
      </c>
      <c r="C76" s="70">
        <v>20416.09</v>
      </c>
      <c r="D76" s="70">
        <v>0</v>
      </c>
      <c r="E76" s="94">
        <v>0</v>
      </c>
      <c r="F76" s="70">
        <v>30678.94</v>
      </c>
      <c r="G76" s="123">
        <f t="shared" si="2"/>
        <v>150.26844023512825</v>
      </c>
      <c r="H76" s="124">
        <f t="shared" si="3"/>
        <v>84.069884259259268</v>
      </c>
    </row>
    <row r="77" spans="2:8" ht="26.25" x14ac:dyDescent="0.25">
      <c r="B77" s="95" t="s">
        <v>115</v>
      </c>
      <c r="C77" s="38">
        <v>20416.09</v>
      </c>
      <c r="D77" s="38">
        <v>0</v>
      </c>
      <c r="E77" s="59">
        <v>0</v>
      </c>
      <c r="F77" s="38">
        <v>30678.94</v>
      </c>
      <c r="G77" s="123">
        <f t="shared" si="2"/>
        <v>150.26844023512825</v>
      </c>
      <c r="H77" s="124">
        <f t="shared" si="3"/>
        <v>84.263231132075475</v>
      </c>
    </row>
    <row r="78" spans="2:8" ht="26.25" x14ac:dyDescent="0.25">
      <c r="B78" s="92" t="s">
        <v>85</v>
      </c>
      <c r="C78" s="70">
        <v>400</v>
      </c>
      <c r="D78" s="70">
        <v>0</v>
      </c>
      <c r="E78" s="94">
        <v>0</v>
      </c>
      <c r="F78" s="94">
        <v>0</v>
      </c>
      <c r="G78" s="123">
        <f t="shared" si="2"/>
        <v>0</v>
      </c>
      <c r="H78" s="124">
        <f t="shared" si="3"/>
        <v>0</v>
      </c>
    </row>
    <row r="79" spans="2:8" ht="26.25" x14ac:dyDescent="0.25">
      <c r="B79" s="95" t="s">
        <v>116</v>
      </c>
      <c r="C79" s="38">
        <v>400</v>
      </c>
      <c r="D79" s="38">
        <v>0</v>
      </c>
      <c r="E79" s="59">
        <v>0</v>
      </c>
      <c r="F79" s="59">
        <v>0</v>
      </c>
      <c r="G79" s="123">
        <f t="shared" si="2"/>
        <v>0</v>
      </c>
      <c r="H79" s="124">
        <f t="shared" si="3"/>
        <v>0</v>
      </c>
    </row>
    <row r="80" spans="2:8" x14ac:dyDescent="0.25">
      <c r="B80" s="92" t="s">
        <v>86</v>
      </c>
      <c r="C80" s="70">
        <v>3368.6</v>
      </c>
      <c r="D80" s="70">
        <v>0</v>
      </c>
      <c r="E80" s="94">
        <v>0</v>
      </c>
      <c r="F80" s="70">
        <v>5048.67</v>
      </c>
      <c r="G80" s="123">
        <f t="shared" si="2"/>
        <v>149.87442854598351</v>
      </c>
      <c r="H80" s="124">
        <f t="shared" si="3"/>
        <v>0</v>
      </c>
    </row>
    <row r="81" spans="2:8" ht="39" x14ac:dyDescent="0.25">
      <c r="B81" s="95" t="s">
        <v>117</v>
      </c>
      <c r="C81" s="38">
        <v>3368.6</v>
      </c>
      <c r="D81" s="38">
        <v>0</v>
      </c>
      <c r="E81" s="59">
        <v>0</v>
      </c>
      <c r="F81" s="38">
        <v>5048.67</v>
      </c>
      <c r="G81" s="123">
        <f t="shared" si="2"/>
        <v>149.87442854598351</v>
      </c>
      <c r="H81" s="124">
        <f t="shared" si="3"/>
        <v>0</v>
      </c>
    </row>
    <row r="82" spans="2:8" x14ac:dyDescent="0.25">
      <c r="B82" s="69" t="s">
        <v>53</v>
      </c>
      <c r="C82" s="70">
        <v>545.86</v>
      </c>
      <c r="D82" s="70">
        <v>2654</v>
      </c>
      <c r="E82" s="94">
        <v>800</v>
      </c>
      <c r="F82" s="94">
        <v>590.58000000000004</v>
      </c>
      <c r="G82" s="123">
        <f t="shared" si="2"/>
        <v>108.19257685120726</v>
      </c>
      <c r="H82" s="124">
        <f t="shared" si="3"/>
        <v>0</v>
      </c>
    </row>
    <row r="83" spans="2:8" ht="26.25" x14ac:dyDescent="0.25">
      <c r="B83" s="92" t="s">
        <v>87</v>
      </c>
      <c r="C83" s="70">
        <v>545.86</v>
      </c>
      <c r="D83" s="70">
        <v>0</v>
      </c>
      <c r="E83" s="94">
        <v>0</v>
      </c>
      <c r="F83" s="94">
        <v>590.58000000000004</v>
      </c>
      <c r="G83" s="123">
        <f t="shared" si="2"/>
        <v>108.19257685120726</v>
      </c>
      <c r="H83" s="124">
        <f t="shared" si="3"/>
        <v>0</v>
      </c>
    </row>
    <row r="84" spans="2:8" ht="39" x14ac:dyDescent="0.25">
      <c r="B84" s="95" t="s">
        <v>119</v>
      </c>
      <c r="C84" s="38">
        <v>545.86</v>
      </c>
      <c r="D84" s="38">
        <v>0</v>
      </c>
      <c r="E84" s="59">
        <v>0</v>
      </c>
      <c r="F84" s="59">
        <v>590.58000000000004</v>
      </c>
      <c r="G84" s="123">
        <f t="shared" si="2"/>
        <v>108.19257685120726</v>
      </c>
      <c r="H84" s="124">
        <f t="shared" si="3"/>
        <v>73.822500000000005</v>
      </c>
    </row>
    <row r="85" spans="2:8" ht="39" x14ac:dyDescent="0.25">
      <c r="B85" s="88" t="s">
        <v>140</v>
      </c>
      <c r="C85" s="89">
        <v>2277615.3199999998</v>
      </c>
      <c r="D85" s="89">
        <v>2231714</v>
      </c>
      <c r="E85" s="89">
        <v>3187278</v>
      </c>
      <c r="F85" s="89">
        <v>2823892.52</v>
      </c>
      <c r="G85" s="123">
        <f t="shared" si="2"/>
        <v>123.98461211614963</v>
      </c>
      <c r="H85" s="124">
        <f t="shared" si="3"/>
        <v>0</v>
      </c>
    </row>
    <row r="86" spans="2:8" ht="39" x14ac:dyDescent="0.25">
      <c r="B86" s="90" t="s">
        <v>141</v>
      </c>
      <c r="C86" s="91">
        <v>2277615.3199999998</v>
      </c>
      <c r="D86" s="91">
        <v>2231714</v>
      </c>
      <c r="E86" s="91">
        <v>3187278</v>
      </c>
      <c r="F86" s="91">
        <v>2823892.52</v>
      </c>
      <c r="G86" s="123">
        <f t="shared" si="2"/>
        <v>123.98461211614963</v>
      </c>
      <c r="H86" s="124">
        <f t="shared" si="3"/>
        <v>0</v>
      </c>
    </row>
    <row r="87" spans="2:8" ht="26.25" x14ac:dyDescent="0.25">
      <c r="B87" s="92" t="s">
        <v>142</v>
      </c>
      <c r="C87" s="94">
        <v>0</v>
      </c>
      <c r="D87" s="70">
        <v>136632</v>
      </c>
      <c r="E87" s="70">
        <v>136632</v>
      </c>
      <c r="F87" s="70">
        <v>77021.69</v>
      </c>
      <c r="G87" s="123">
        <f t="shared" si="2"/>
        <v>0</v>
      </c>
      <c r="H87" s="124">
        <f t="shared" si="3"/>
        <v>88.598877161013263</v>
      </c>
    </row>
    <row r="88" spans="2:8" ht="39" x14ac:dyDescent="0.25">
      <c r="B88" s="93" t="s">
        <v>143</v>
      </c>
      <c r="C88" s="97">
        <v>0</v>
      </c>
      <c r="D88" s="89">
        <v>136632</v>
      </c>
      <c r="E88" s="89">
        <v>136632</v>
      </c>
      <c r="F88" s="89">
        <v>77021.69</v>
      </c>
      <c r="G88" s="123">
        <f t="shared" si="2"/>
        <v>0</v>
      </c>
      <c r="H88" s="124">
        <f t="shared" si="3"/>
        <v>88.598877161013263</v>
      </c>
    </row>
    <row r="89" spans="2:8" ht="26.25" x14ac:dyDescent="0.25">
      <c r="B89" s="69" t="s">
        <v>54</v>
      </c>
      <c r="C89" s="94">
        <v>0</v>
      </c>
      <c r="D89" s="70">
        <v>136632</v>
      </c>
      <c r="E89" s="70">
        <v>136632</v>
      </c>
      <c r="F89" s="70">
        <v>77021.69</v>
      </c>
      <c r="G89" s="123">
        <f t="shared" si="2"/>
        <v>0</v>
      </c>
      <c r="H89" s="124">
        <f t="shared" si="3"/>
        <v>56.371633292347333</v>
      </c>
    </row>
    <row r="90" spans="2:8" ht="39" x14ac:dyDescent="0.25">
      <c r="B90" s="69" t="s">
        <v>56</v>
      </c>
      <c r="C90" s="94">
        <v>0</v>
      </c>
      <c r="D90" s="70">
        <v>136632</v>
      </c>
      <c r="E90" s="70">
        <v>136632</v>
      </c>
      <c r="F90" s="70">
        <v>77021.69</v>
      </c>
      <c r="G90" s="123">
        <f t="shared" si="2"/>
        <v>0</v>
      </c>
      <c r="H90" s="124">
        <f t="shared" si="3"/>
        <v>56.371633292347333</v>
      </c>
    </row>
    <row r="91" spans="2:8" ht="39" x14ac:dyDescent="0.25">
      <c r="B91" s="92" t="s">
        <v>95</v>
      </c>
      <c r="C91" s="94">
        <v>0</v>
      </c>
      <c r="D91" s="94">
        <v>0</v>
      </c>
      <c r="E91" s="94">
        <v>0</v>
      </c>
      <c r="F91" s="70">
        <v>77021.69</v>
      </c>
      <c r="G91" s="123">
        <f t="shared" si="2"/>
        <v>0</v>
      </c>
      <c r="H91" s="124">
        <f t="shared" si="3"/>
        <v>56.371633292347333</v>
      </c>
    </row>
    <row r="92" spans="2:8" ht="39" x14ac:dyDescent="0.25">
      <c r="B92" s="95" t="s">
        <v>144</v>
      </c>
      <c r="C92" s="59">
        <v>0</v>
      </c>
      <c r="D92" s="59">
        <v>0</v>
      </c>
      <c r="E92" s="59">
        <v>0</v>
      </c>
      <c r="F92" s="38">
        <v>77021.69</v>
      </c>
      <c r="G92" s="123">
        <f t="shared" si="2"/>
        <v>0</v>
      </c>
      <c r="H92" s="124">
        <f t="shared" si="3"/>
        <v>56.371633292347333</v>
      </c>
    </row>
    <row r="93" spans="2:8" ht="26.25" x14ac:dyDescent="0.25">
      <c r="B93" s="92" t="s">
        <v>113</v>
      </c>
      <c r="C93" s="70">
        <v>2277615.3199999998</v>
      </c>
      <c r="D93" s="70">
        <v>2095082</v>
      </c>
      <c r="E93" s="70">
        <v>3050646</v>
      </c>
      <c r="F93" s="70">
        <v>2746870.83</v>
      </c>
      <c r="G93" s="123">
        <f t="shared" si="2"/>
        <v>120.6029308759655</v>
      </c>
      <c r="H93" s="124">
        <f t="shared" si="3"/>
        <v>0</v>
      </c>
    </row>
    <row r="94" spans="2:8" ht="39" x14ac:dyDescent="0.25">
      <c r="B94" s="93" t="s">
        <v>143</v>
      </c>
      <c r="C94" s="89">
        <v>2277615.3199999998</v>
      </c>
      <c r="D94" s="89">
        <v>2095082</v>
      </c>
      <c r="E94" s="89">
        <v>3050646</v>
      </c>
      <c r="F94" s="89">
        <v>2746870.83</v>
      </c>
      <c r="G94" s="123">
        <f t="shared" si="2"/>
        <v>120.6029308759655</v>
      </c>
      <c r="H94" s="124">
        <f t="shared" si="3"/>
        <v>0</v>
      </c>
    </row>
    <row r="95" spans="2:8" x14ac:dyDescent="0.25">
      <c r="B95" s="69" t="s">
        <v>52</v>
      </c>
      <c r="C95" s="70">
        <v>2164620.77</v>
      </c>
      <c r="D95" s="70">
        <v>1995082</v>
      </c>
      <c r="E95" s="70">
        <v>2950646</v>
      </c>
      <c r="F95" s="70">
        <v>2720689.42</v>
      </c>
      <c r="G95" s="123">
        <f t="shared" si="2"/>
        <v>125.68896398420866</v>
      </c>
      <c r="H95" s="124">
        <f t="shared" si="3"/>
        <v>90.042267441060034</v>
      </c>
    </row>
    <row r="96" spans="2:8" x14ac:dyDescent="0.25">
      <c r="B96" s="69" t="s">
        <v>57</v>
      </c>
      <c r="C96" s="70">
        <v>1513356.13</v>
      </c>
      <c r="D96" s="70">
        <v>1195491</v>
      </c>
      <c r="E96" s="70">
        <v>2246500</v>
      </c>
      <c r="F96" s="70">
        <v>2083363.31</v>
      </c>
      <c r="G96" s="123">
        <f t="shared" si="2"/>
        <v>137.66510530472428</v>
      </c>
      <c r="H96" s="124">
        <f t="shared" si="3"/>
        <v>90.042267441060034</v>
      </c>
    </row>
    <row r="97" spans="2:8" x14ac:dyDescent="0.25">
      <c r="B97" s="92" t="s">
        <v>84</v>
      </c>
      <c r="C97" s="70">
        <v>1231782</v>
      </c>
      <c r="D97" s="70">
        <v>0</v>
      </c>
      <c r="E97" s="94">
        <v>0</v>
      </c>
      <c r="F97" s="70">
        <v>1701599.29</v>
      </c>
      <c r="G97" s="123">
        <f t="shared" si="2"/>
        <v>138.14126931551201</v>
      </c>
      <c r="H97" s="124">
        <f t="shared" si="3"/>
        <v>92.206568324360148</v>
      </c>
    </row>
    <row r="98" spans="2:8" ht="26.25" x14ac:dyDescent="0.25">
      <c r="B98" s="95" t="s">
        <v>115</v>
      </c>
      <c r="C98" s="38">
        <v>1231782</v>
      </c>
      <c r="D98" s="38">
        <v>0</v>
      </c>
      <c r="E98" s="59">
        <v>0</v>
      </c>
      <c r="F98" s="38">
        <v>1701599.29</v>
      </c>
      <c r="G98" s="123">
        <f t="shared" si="2"/>
        <v>138.14126931551201</v>
      </c>
      <c r="H98" s="124">
        <f t="shared" si="3"/>
        <v>92.738184286668158</v>
      </c>
    </row>
    <row r="99" spans="2:8" ht="26.25" x14ac:dyDescent="0.25">
      <c r="B99" s="92" t="s">
        <v>85</v>
      </c>
      <c r="C99" s="70">
        <v>97873.32</v>
      </c>
      <c r="D99" s="70">
        <v>0</v>
      </c>
      <c r="E99" s="94">
        <v>0</v>
      </c>
      <c r="F99" s="70">
        <v>100000</v>
      </c>
      <c r="G99" s="123">
        <f t="shared" si="2"/>
        <v>102.17289042611408</v>
      </c>
      <c r="H99" s="124">
        <f t="shared" si="3"/>
        <v>0</v>
      </c>
    </row>
    <row r="100" spans="2:8" ht="26.25" x14ac:dyDescent="0.25">
      <c r="B100" s="95" t="s">
        <v>116</v>
      </c>
      <c r="C100" s="38">
        <v>97873.32</v>
      </c>
      <c r="D100" s="38">
        <v>0</v>
      </c>
      <c r="E100" s="59">
        <v>0</v>
      </c>
      <c r="F100" s="38">
        <v>100000</v>
      </c>
      <c r="G100" s="123">
        <f t="shared" si="2"/>
        <v>102.17289042611408</v>
      </c>
      <c r="H100" s="124">
        <f t="shared" si="3"/>
        <v>0</v>
      </c>
    </row>
    <row r="101" spans="2:8" x14ac:dyDescent="0.25">
      <c r="B101" s="92" t="s">
        <v>86</v>
      </c>
      <c r="C101" s="70">
        <v>183700.81</v>
      </c>
      <c r="D101" s="70">
        <v>0</v>
      </c>
      <c r="E101" s="94">
        <v>0</v>
      </c>
      <c r="F101" s="70">
        <v>281764.02</v>
      </c>
      <c r="G101" s="123">
        <f t="shared" si="2"/>
        <v>153.38202373740216</v>
      </c>
      <c r="H101" s="124">
        <f t="shared" si="3"/>
        <v>0</v>
      </c>
    </row>
    <row r="102" spans="2:8" ht="39" x14ac:dyDescent="0.25">
      <c r="B102" s="95" t="s">
        <v>117</v>
      </c>
      <c r="C102" s="38">
        <v>183673.91</v>
      </c>
      <c r="D102" s="38">
        <v>0</v>
      </c>
      <c r="E102" s="59">
        <v>0</v>
      </c>
      <c r="F102" s="38">
        <v>281764.02</v>
      </c>
      <c r="G102" s="123">
        <f t="shared" si="2"/>
        <v>153.40448733301318</v>
      </c>
      <c r="H102" s="124">
        <f t="shared" si="3"/>
        <v>0</v>
      </c>
    </row>
    <row r="103" spans="2:8" ht="39" x14ac:dyDescent="0.25">
      <c r="B103" s="95" t="s">
        <v>145</v>
      </c>
      <c r="C103" s="59">
        <v>26.9</v>
      </c>
      <c r="D103" s="38">
        <v>0</v>
      </c>
      <c r="E103" s="59">
        <v>0</v>
      </c>
      <c r="F103" s="59">
        <v>0</v>
      </c>
      <c r="G103" s="123">
        <f t="shared" si="2"/>
        <v>0</v>
      </c>
      <c r="H103" s="124">
        <f t="shared" si="3"/>
        <v>0</v>
      </c>
    </row>
    <row r="104" spans="2:8" x14ac:dyDescent="0.25">
      <c r="B104" s="69" t="s">
        <v>53</v>
      </c>
      <c r="C104" s="70">
        <v>647852</v>
      </c>
      <c r="D104" s="70">
        <v>792291</v>
      </c>
      <c r="E104" s="70">
        <v>696846</v>
      </c>
      <c r="F104" s="70">
        <v>634742.76</v>
      </c>
      <c r="G104" s="123">
        <f t="shared" si="2"/>
        <v>97.976506979989253</v>
      </c>
      <c r="H104" s="124">
        <f t="shared" si="3"/>
        <v>0</v>
      </c>
    </row>
    <row r="105" spans="2:8" ht="26.25" x14ac:dyDescent="0.25">
      <c r="B105" s="92" t="s">
        <v>87</v>
      </c>
      <c r="C105" s="70">
        <v>39817</v>
      </c>
      <c r="D105" s="94">
        <v>0</v>
      </c>
      <c r="E105" s="94">
        <v>0</v>
      </c>
      <c r="F105" s="70">
        <v>49787.15</v>
      </c>
      <c r="G105" s="123">
        <f t="shared" si="2"/>
        <v>125.03993269206622</v>
      </c>
      <c r="H105" s="124">
        <f t="shared" si="3"/>
        <v>0</v>
      </c>
    </row>
    <row r="106" spans="2:8" ht="26.25" x14ac:dyDescent="0.25">
      <c r="B106" s="95" t="s">
        <v>118</v>
      </c>
      <c r="C106" s="38">
        <v>2018.95</v>
      </c>
      <c r="D106" s="59">
        <v>0</v>
      </c>
      <c r="E106" s="59">
        <v>0</v>
      </c>
      <c r="F106" s="38">
        <v>1013.59</v>
      </c>
      <c r="G106" s="123">
        <f t="shared" si="2"/>
        <v>50.203818816711653</v>
      </c>
      <c r="H106" s="124">
        <f t="shared" si="3"/>
        <v>91.087953435909796</v>
      </c>
    </row>
    <row r="107" spans="2:8" ht="39" x14ac:dyDescent="0.25">
      <c r="B107" s="95" t="s">
        <v>119</v>
      </c>
      <c r="C107" s="38">
        <v>33041.360000000001</v>
      </c>
      <c r="D107" s="59">
        <v>0</v>
      </c>
      <c r="E107" s="59">
        <v>0</v>
      </c>
      <c r="F107" s="38">
        <v>43435.49</v>
      </c>
      <c r="G107" s="123">
        <f t="shared" si="2"/>
        <v>131.4579363561306</v>
      </c>
      <c r="H107" s="124">
        <f t="shared" si="3"/>
        <v>0</v>
      </c>
    </row>
    <row r="108" spans="2:8" ht="39" x14ac:dyDescent="0.25">
      <c r="B108" s="95" t="s">
        <v>120</v>
      </c>
      <c r="C108" s="38">
        <v>4756.6899999999996</v>
      </c>
      <c r="D108" s="59">
        <v>0</v>
      </c>
      <c r="E108" s="59">
        <v>0</v>
      </c>
      <c r="F108" s="38">
        <v>5338.07</v>
      </c>
      <c r="G108" s="123">
        <f t="shared" si="2"/>
        <v>112.22236471159567</v>
      </c>
      <c r="H108" s="124">
        <f t="shared" si="3"/>
        <v>0</v>
      </c>
    </row>
    <row r="109" spans="2:8" ht="26.25" x14ac:dyDescent="0.25">
      <c r="B109" s="92" t="s">
        <v>88</v>
      </c>
      <c r="C109" s="70">
        <v>347383.21</v>
      </c>
      <c r="D109" s="94">
        <v>0</v>
      </c>
      <c r="E109" s="94">
        <v>0</v>
      </c>
      <c r="F109" s="70">
        <v>327095.15000000002</v>
      </c>
      <c r="G109" s="123">
        <f t="shared" si="2"/>
        <v>94.159746523155221</v>
      </c>
      <c r="H109" s="124">
        <f t="shared" si="3"/>
        <v>0</v>
      </c>
    </row>
    <row r="110" spans="2:8" ht="39" x14ac:dyDescent="0.25">
      <c r="B110" s="95" t="s">
        <v>146</v>
      </c>
      <c r="C110" s="38">
        <v>26915.95</v>
      </c>
      <c r="D110" s="59">
        <v>0</v>
      </c>
      <c r="E110" s="59">
        <v>0</v>
      </c>
      <c r="F110" s="38">
        <v>24949.26</v>
      </c>
      <c r="G110" s="123">
        <f t="shared" si="2"/>
        <v>92.693217218786614</v>
      </c>
      <c r="H110" s="124">
        <f t="shared" si="3"/>
        <v>0</v>
      </c>
    </row>
    <row r="111" spans="2:8" x14ac:dyDescent="0.25">
      <c r="B111" s="95" t="s">
        <v>121</v>
      </c>
      <c r="C111" s="38">
        <v>251965.96</v>
      </c>
      <c r="D111" s="59">
        <v>0</v>
      </c>
      <c r="E111" s="59">
        <v>0</v>
      </c>
      <c r="F111" s="38">
        <v>253021.96</v>
      </c>
      <c r="G111" s="123">
        <f t="shared" si="2"/>
        <v>100.4191042313811</v>
      </c>
      <c r="H111" s="124">
        <f t="shared" si="3"/>
        <v>0</v>
      </c>
    </row>
    <row r="112" spans="2:8" x14ac:dyDescent="0.25">
      <c r="B112" s="95" t="s">
        <v>147</v>
      </c>
      <c r="C112" s="38">
        <v>53457.36</v>
      </c>
      <c r="D112" s="59">
        <v>0</v>
      </c>
      <c r="E112" s="59">
        <v>0</v>
      </c>
      <c r="F112" s="38">
        <v>42918.26</v>
      </c>
      <c r="G112" s="123">
        <f t="shared" si="2"/>
        <v>80.285034651916973</v>
      </c>
      <c r="H112" s="124">
        <f t="shared" si="3"/>
        <v>0</v>
      </c>
    </row>
    <row r="113" spans="2:8" ht="39" x14ac:dyDescent="0.25">
      <c r="B113" s="95" t="s">
        <v>148</v>
      </c>
      <c r="C113" s="59">
        <v>88.8</v>
      </c>
      <c r="D113" s="59">
        <v>0</v>
      </c>
      <c r="E113" s="59">
        <v>0</v>
      </c>
      <c r="F113" s="59">
        <v>0</v>
      </c>
      <c r="G113" s="123">
        <f t="shared" si="2"/>
        <v>0</v>
      </c>
      <c r="H113" s="124">
        <f t="shared" si="3"/>
        <v>0</v>
      </c>
    </row>
    <row r="114" spans="2:8" ht="26.25" x14ac:dyDescent="0.25">
      <c r="B114" s="95" t="s">
        <v>149</v>
      </c>
      <c r="C114" s="38">
        <v>10819.75</v>
      </c>
      <c r="D114" s="59">
        <v>0</v>
      </c>
      <c r="E114" s="59">
        <v>0</v>
      </c>
      <c r="F114" s="38">
        <v>4342.8599999999997</v>
      </c>
      <c r="G114" s="123">
        <f t="shared" si="2"/>
        <v>40.138265671572817</v>
      </c>
      <c r="H114" s="124">
        <f t="shared" si="3"/>
        <v>0</v>
      </c>
    </row>
    <row r="115" spans="2:8" ht="26.25" x14ac:dyDescent="0.25">
      <c r="B115" s="95" t="s">
        <v>150</v>
      </c>
      <c r="C115" s="38">
        <v>4135.3900000000003</v>
      </c>
      <c r="D115" s="59">
        <v>0</v>
      </c>
      <c r="E115" s="59">
        <v>0</v>
      </c>
      <c r="F115" s="38">
        <v>1862.81</v>
      </c>
      <c r="G115" s="123">
        <f t="shared" si="2"/>
        <v>45.045570067152063</v>
      </c>
      <c r="H115" s="124">
        <f t="shared" si="3"/>
        <v>0</v>
      </c>
    </row>
    <row r="116" spans="2:8" x14ac:dyDescent="0.25">
      <c r="B116" s="92" t="s">
        <v>89</v>
      </c>
      <c r="C116" s="70">
        <v>225629</v>
      </c>
      <c r="D116" s="94">
        <v>0</v>
      </c>
      <c r="E116" s="94">
        <v>0</v>
      </c>
      <c r="F116" s="70">
        <v>218043.46</v>
      </c>
      <c r="G116" s="123">
        <f t="shared" si="2"/>
        <v>96.638047414117864</v>
      </c>
      <c r="H116" s="124">
        <f t="shared" si="3"/>
        <v>0</v>
      </c>
    </row>
    <row r="117" spans="2:8" ht="26.25" x14ac:dyDescent="0.25">
      <c r="B117" s="95" t="s">
        <v>122</v>
      </c>
      <c r="C117" s="38">
        <v>8276.8799999999992</v>
      </c>
      <c r="D117" s="59">
        <v>0</v>
      </c>
      <c r="E117" s="59">
        <v>0</v>
      </c>
      <c r="F117" s="38">
        <v>15243.39</v>
      </c>
      <c r="G117" s="123">
        <f t="shared" si="2"/>
        <v>184.16830979789486</v>
      </c>
      <c r="H117" s="124">
        <f t="shared" si="3"/>
        <v>0</v>
      </c>
    </row>
    <row r="118" spans="2:8" ht="39" x14ac:dyDescent="0.25">
      <c r="B118" s="95" t="s">
        <v>109</v>
      </c>
      <c r="C118" s="38">
        <v>86808.61</v>
      </c>
      <c r="D118" s="59">
        <v>0</v>
      </c>
      <c r="E118" s="59">
        <v>0</v>
      </c>
      <c r="F118" s="38">
        <v>26348.04</v>
      </c>
      <c r="G118" s="123">
        <f t="shared" si="2"/>
        <v>30.351874082536284</v>
      </c>
      <c r="H118" s="124">
        <f t="shared" si="3"/>
        <v>0</v>
      </c>
    </row>
    <row r="119" spans="2:8" ht="26.25" x14ac:dyDescent="0.25">
      <c r="B119" s="95" t="s">
        <v>123</v>
      </c>
      <c r="C119" s="59">
        <v>763.02</v>
      </c>
      <c r="D119" s="59">
        <v>0</v>
      </c>
      <c r="E119" s="59">
        <v>0</v>
      </c>
      <c r="F119" s="38">
        <v>3861.11</v>
      </c>
      <c r="G119" s="123">
        <f t="shared" si="2"/>
        <v>506.0299861078347</v>
      </c>
      <c r="H119" s="124">
        <f t="shared" si="3"/>
        <v>0</v>
      </c>
    </row>
    <row r="120" spans="2:8" ht="26.25" x14ac:dyDescent="0.25">
      <c r="B120" s="95" t="s">
        <v>124</v>
      </c>
      <c r="C120" s="38">
        <v>11386.71</v>
      </c>
      <c r="D120" s="59">
        <v>0</v>
      </c>
      <c r="E120" s="59">
        <v>0</v>
      </c>
      <c r="F120" s="38">
        <v>20996.25</v>
      </c>
      <c r="G120" s="123">
        <f t="shared" si="2"/>
        <v>184.39259452466956</v>
      </c>
      <c r="H120" s="124">
        <f t="shared" si="3"/>
        <v>0</v>
      </c>
    </row>
    <row r="121" spans="2:8" ht="26.25" x14ac:dyDescent="0.25">
      <c r="B121" s="95" t="s">
        <v>125</v>
      </c>
      <c r="C121" s="59">
        <v>160.28</v>
      </c>
      <c r="D121" s="59">
        <v>0</v>
      </c>
      <c r="E121" s="59">
        <v>0</v>
      </c>
      <c r="F121" s="59">
        <v>55.22</v>
      </c>
      <c r="G121" s="123">
        <f t="shared" si="2"/>
        <v>34.45220863488894</v>
      </c>
      <c r="H121" s="124">
        <f t="shared" si="3"/>
        <v>0</v>
      </c>
    </row>
    <row r="122" spans="2:8" ht="26.25" x14ac:dyDescent="0.25">
      <c r="B122" s="95" t="s">
        <v>126</v>
      </c>
      <c r="C122" s="38">
        <v>29994.7</v>
      </c>
      <c r="D122" s="59">
        <v>0</v>
      </c>
      <c r="E122" s="59">
        <v>0</v>
      </c>
      <c r="F122" s="38">
        <v>68947.820000000007</v>
      </c>
      <c r="G122" s="123">
        <f t="shared" si="2"/>
        <v>229.86667644617219</v>
      </c>
      <c r="H122" s="124">
        <f t="shared" si="3"/>
        <v>0</v>
      </c>
    </row>
    <row r="123" spans="2:8" ht="26.25" x14ac:dyDescent="0.25">
      <c r="B123" s="95" t="s">
        <v>127</v>
      </c>
      <c r="C123" s="38">
        <v>21984.89</v>
      </c>
      <c r="D123" s="59">
        <v>0</v>
      </c>
      <c r="E123" s="59">
        <v>0</v>
      </c>
      <c r="F123" s="38">
        <v>25134.560000000001</v>
      </c>
      <c r="G123" s="123">
        <f t="shared" si="2"/>
        <v>114.32652153365335</v>
      </c>
      <c r="H123" s="124">
        <f t="shared" si="3"/>
        <v>0</v>
      </c>
    </row>
    <row r="124" spans="2:8" x14ac:dyDescent="0.25">
      <c r="B124" s="95" t="s">
        <v>128</v>
      </c>
      <c r="C124" s="38">
        <v>9439.56</v>
      </c>
      <c r="D124" s="59">
        <v>0</v>
      </c>
      <c r="E124" s="59">
        <v>0</v>
      </c>
      <c r="F124" s="38">
        <v>24947.48</v>
      </c>
      <c r="G124" s="123">
        <f t="shared" si="2"/>
        <v>264.28647097957958</v>
      </c>
      <c r="H124" s="124">
        <f t="shared" si="3"/>
        <v>0</v>
      </c>
    </row>
    <row r="125" spans="2:8" x14ac:dyDescent="0.25">
      <c r="B125" s="95" t="s">
        <v>129</v>
      </c>
      <c r="C125" s="38">
        <v>56814.35</v>
      </c>
      <c r="D125" s="59">
        <v>0</v>
      </c>
      <c r="E125" s="59">
        <v>0</v>
      </c>
      <c r="F125" s="38">
        <v>32509.59</v>
      </c>
      <c r="G125" s="123">
        <f t="shared" si="2"/>
        <v>57.220737366527999</v>
      </c>
      <c r="H125" s="124">
        <f t="shared" si="3"/>
        <v>0</v>
      </c>
    </row>
    <row r="126" spans="2:8" ht="26.25" x14ac:dyDescent="0.25">
      <c r="B126" s="92" t="s">
        <v>90</v>
      </c>
      <c r="C126" s="70">
        <v>35022.79</v>
      </c>
      <c r="D126" s="94">
        <v>0</v>
      </c>
      <c r="E126" s="94">
        <v>0</v>
      </c>
      <c r="F126" s="70">
        <v>39817</v>
      </c>
      <c r="G126" s="123">
        <f t="shared" si="2"/>
        <v>113.68882947360848</v>
      </c>
      <c r="H126" s="124">
        <f t="shared" si="3"/>
        <v>0</v>
      </c>
    </row>
    <row r="127" spans="2:8" ht="51.75" x14ac:dyDescent="0.25">
      <c r="B127" s="95" t="s">
        <v>130</v>
      </c>
      <c r="C127" s="38">
        <v>9591.9699999999993</v>
      </c>
      <c r="D127" s="59">
        <v>0</v>
      </c>
      <c r="E127" s="59">
        <v>0</v>
      </c>
      <c r="F127" s="38">
        <v>8784.61</v>
      </c>
      <c r="G127" s="123">
        <f t="shared" si="2"/>
        <v>91.582959496328712</v>
      </c>
      <c r="H127" s="124">
        <f t="shared" si="3"/>
        <v>0</v>
      </c>
    </row>
    <row r="128" spans="2:8" ht="26.25" x14ac:dyDescent="0.25">
      <c r="B128" s="95" t="s">
        <v>151</v>
      </c>
      <c r="C128" s="38">
        <v>5009.58</v>
      </c>
      <c r="D128" s="59">
        <v>0</v>
      </c>
      <c r="E128" s="59">
        <v>0</v>
      </c>
      <c r="F128" s="38">
        <v>8072.58</v>
      </c>
      <c r="G128" s="123">
        <f t="shared" si="2"/>
        <v>161.14285029882745</v>
      </c>
      <c r="H128" s="124">
        <f t="shared" si="3"/>
        <v>0</v>
      </c>
    </row>
    <row r="129" spans="2:8" x14ac:dyDescent="0.25">
      <c r="B129" s="95" t="s">
        <v>152</v>
      </c>
      <c r="C129" s="38">
        <v>6196.05</v>
      </c>
      <c r="D129" s="59">
        <v>0</v>
      </c>
      <c r="E129" s="59">
        <v>0</v>
      </c>
      <c r="F129" s="38">
        <v>4836.76</v>
      </c>
      <c r="G129" s="123">
        <f t="shared" si="2"/>
        <v>78.061991107237674</v>
      </c>
      <c r="H129" s="124">
        <f t="shared" si="3"/>
        <v>0</v>
      </c>
    </row>
    <row r="130" spans="2:8" x14ac:dyDescent="0.25">
      <c r="B130" s="95" t="s">
        <v>131</v>
      </c>
      <c r="C130" s="38">
        <v>2439.75</v>
      </c>
      <c r="D130" s="59">
        <v>0</v>
      </c>
      <c r="E130" s="59">
        <v>0</v>
      </c>
      <c r="F130" s="38">
        <v>2456.3200000000002</v>
      </c>
      <c r="G130" s="123">
        <f t="shared" si="2"/>
        <v>100.67916794753562</v>
      </c>
      <c r="H130" s="124">
        <f t="shared" si="3"/>
        <v>0</v>
      </c>
    </row>
    <row r="131" spans="2:8" ht="26.25" x14ac:dyDescent="0.25">
      <c r="B131" s="95" t="s">
        <v>153</v>
      </c>
      <c r="C131" s="38">
        <v>6178.01</v>
      </c>
      <c r="D131" s="59">
        <v>0</v>
      </c>
      <c r="E131" s="59">
        <v>0</v>
      </c>
      <c r="F131" s="38">
        <v>6550.57</v>
      </c>
      <c r="G131" s="123">
        <f t="shared" si="2"/>
        <v>106.03042079893039</v>
      </c>
      <c r="H131" s="124">
        <f t="shared" si="3"/>
        <v>0</v>
      </c>
    </row>
    <row r="132" spans="2:8" ht="26.25" x14ac:dyDescent="0.25">
      <c r="B132" s="95" t="s">
        <v>154</v>
      </c>
      <c r="C132" s="59">
        <v>936.26</v>
      </c>
      <c r="D132" s="59">
        <v>0</v>
      </c>
      <c r="E132" s="59">
        <v>0</v>
      </c>
      <c r="F132" s="59">
        <v>0</v>
      </c>
      <c r="G132" s="123">
        <f t="shared" si="2"/>
        <v>0</v>
      </c>
      <c r="H132" s="124">
        <f t="shared" si="3"/>
        <v>0</v>
      </c>
    </row>
    <row r="133" spans="2:8" ht="39" x14ac:dyDescent="0.25">
      <c r="B133" s="95" t="s">
        <v>132</v>
      </c>
      <c r="C133" s="38">
        <v>4671.17</v>
      </c>
      <c r="D133" s="59">
        <v>0</v>
      </c>
      <c r="E133" s="59">
        <v>0</v>
      </c>
      <c r="F133" s="38">
        <v>9116.16</v>
      </c>
      <c r="G133" s="123">
        <f t="shared" si="2"/>
        <v>195.15795828454111</v>
      </c>
      <c r="H133" s="124">
        <f t="shared" si="3"/>
        <v>0</v>
      </c>
    </row>
    <row r="134" spans="2:8" x14ac:dyDescent="0.25">
      <c r="B134" s="69" t="s">
        <v>58</v>
      </c>
      <c r="C134" s="70">
        <v>3412.64</v>
      </c>
      <c r="D134" s="70">
        <v>7300</v>
      </c>
      <c r="E134" s="70">
        <v>7300</v>
      </c>
      <c r="F134" s="70">
        <v>2583.35</v>
      </c>
      <c r="G134" s="123">
        <f t="shared" si="2"/>
        <v>75.699458483754512</v>
      </c>
      <c r="H134" s="124">
        <f t="shared" si="3"/>
        <v>0</v>
      </c>
    </row>
    <row r="135" spans="2:8" ht="26.25" x14ac:dyDescent="0.25">
      <c r="B135" s="92" t="s">
        <v>91</v>
      </c>
      <c r="C135" s="70">
        <v>3412.64</v>
      </c>
      <c r="D135" s="94">
        <v>0</v>
      </c>
      <c r="E135" s="94">
        <v>0</v>
      </c>
      <c r="F135" s="70">
        <v>2583.35</v>
      </c>
      <c r="G135" s="123">
        <f t="shared" ref="G135:G188" si="4">IFERROR(F135/C135*100,0)</f>
        <v>75.699458483754512</v>
      </c>
      <c r="H135" s="124">
        <f t="shared" si="3"/>
        <v>0</v>
      </c>
    </row>
    <row r="136" spans="2:8" ht="39" x14ac:dyDescent="0.25">
      <c r="B136" s="95" t="s">
        <v>133</v>
      </c>
      <c r="C136" s="38">
        <v>2692.27</v>
      </c>
      <c r="D136" s="59">
        <v>0</v>
      </c>
      <c r="E136" s="59">
        <v>0</v>
      </c>
      <c r="F136" s="38">
        <v>2577.02</v>
      </c>
      <c r="G136" s="123">
        <f t="shared" si="4"/>
        <v>95.719225783446689</v>
      </c>
      <c r="H136" s="124">
        <f t="shared" ref="H136:H188" si="5">IFERROR(F134/E134*100,0)</f>
        <v>35.388356164383559</v>
      </c>
    </row>
    <row r="137" spans="2:8" x14ac:dyDescent="0.25">
      <c r="B137" s="95" t="s">
        <v>155</v>
      </c>
      <c r="C137" s="59">
        <v>720.37</v>
      </c>
      <c r="D137" s="59">
        <v>0</v>
      </c>
      <c r="E137" s="59">
        <v>0</v>
      </c>
      <c r="F137" s="59">
        <v>6.33</v>
      </c>
      <c r="G137" s="123">
        <f t="shared" si="4"/>
        <v>0.87871510473784309</v>
      </c>
      <c r="H137" s="124">
        <f t="shared" si="5"/>
        <v>0</v>
      </c>
    </row>
    <row r="138" spans="2:8" ht="26.25" x14ac:dyDescent="0.25">
      <c r="B138" s="69" t="s">
        <v>54</v>
      </c>
      <c r="C138" s="70">
        <v>112994.55</v>
      </c>
      <c r="D138" s="70">
        <v>100000</v>
      </c>
      <c r="E138" s="70">
        <v>100000</v>
      </c>
      <c r="F138" s="70">
        <v>26181.41</v>
      </c>
      <c r="G138" s="123">
        <f t="shared" si="4"/>
        <v>23.170506896129062</v>
      </c>
      <c r="H138" s="124">
        <f t="shared" si="5"/>
        <v>0</v>
      </c>
    </row>
    <row r="139" spans="2:8" ht="39" x14ac:dyDescent="0.25">
      <c r="B139" s="69" t="s">
        <v>55</v>
      </c>
      <c r="C139" s="70">
        <v>112994.55</v>
      </c>
      <c r="D139" s="70">
        <v>100000</v>
      </c>
      <c r="E139" s="70">
        <v>100000</v>
      </c>
      <c r="F139" s="70">
        <v>26181.41</v>
      </c>
      <c r="G139" s="123">
        <f t="shared" si="4"/>
        <v>23.170506896129062</v>
      </c>
      <c r="H139" s="124">
        <f t="shared" si="5"/>
        <v>0</v>
      </c>
    </row>
    <row r="140" spans="2:8" ht="26.25" x14ac:dyDescent="0.25">
      <c r="B140" s="92" t="s">
        <v>93</v>
      </c>
      <c r="C140" s="70">
        <v>80094.55</v>
      </c>
      <c r="D140" s="94">
        <v>0</v>
      </c>
      <c r="E140" s="94">
        <v>0</v>
      </c>
      <c r="F140" s="70">
        <v>26181.41</v>
      </c>
      <c r="G140" s="123">
        <f t="shared" si="4"/>
        <v>32.688129217281329</v>
      </c>
      <c r="H140" s="124">
        <f t="shared" si="5"/>
        <v>26.18141</v>
      </c>
    </row>
    <row r="141" spans="2:8" ht="26.25" x14ac:dyDescent="0.25">
      <c r="B141" s="95" t="s">
        <v>156</v>
      </c>
      <c r="C141" s="38">
        <v>6802.72</v>
      </c>
      <c r="D141" s="59">
        <v>0</v>
      </c>
      <c r="E141" s="59">
        <v>0</v>
      </c>
      <c r="F141" s="38">
        <v>3011.79</v>
      </c>
      <c r="G141" s="123">
        <f t="shared" si="4"/>
        <v>44.273320083731207</v>
      </c>
      <c r="H141" s="124">
        <f t="shared" si="5"/>
        <v>26.18141</v>
      </c>
    </row>
    <row r="142" spans="2:8" ht="26.25" x14ac:dyDescent="0.25">
      <c r="B142" s="95" t="s">
        <v>157</v>
      </c>
      <c r="C142" s="38">
        <v>2286.88</v>
      </c>
      <c r="D142" s="59">
        <v>0</v>
      </c>
      <c r="E142" s="59">
        <v>0</v>
      </c>
      <c r="F142" s="59">
        <v>420</v>
      </c>
      <c r="G142" s="123">
        <f t="shared" si="4"/>
        <v>18.365633526901277</v>
      </c>
      <c r="H142" s="124">
        <f t="shared" si="5"/>
        <v>0</v>
      </c>
    </row>
    <row r="143" spans="2:8" ht="26.25" x14ac:dyDescent="0.25">
      <c r="B143" s="95" t="s">
        <v>110</v>
      </c>
      <c r="C143" s="38">
        <v>66971.67</v>
      </c>
      <c r="D143" s="59">
        <v>0</v>
      </c>
      <c r="E143" s="59">
        <v>0</v>
      </c>
      <c r="F143" s="59">
        <v>0</v>
      </c>
      <c r="G143" s="123">
        <f t="shared" si="4"/>
        <v>0</v>
      </c>
      <c r="H143" s="124">
        <f t="shared" si="5"/>
        <v>0</v>
      </c>
    </row>
    <row r="144" spans="2:8" ht="26.25" x14ac:dyDescent="0.25">
      <c r="B144" s="95" t="s">
        <v>158</v>
      </c>
      <c r="C144" s="59">
        <v>0</v>
      </c>
      <c r="D144" s="59">
        <v>0</v>
      </c>
      <c r="E144" s="59">
        <v>0</v>
      </c>
      <c r="F144" s="38">
        <v>3567.12</v>
      </c>
      <c r="G144" s="123">
        <f t="shared" si="4"/>
        <v>0</v>
      </c>
      <c r="H144" s="124">
        <f t="shared" si="5"/>
        <v>0</v>
      </c>
    </row>
    <row r="145" spans="2:8" ht="39" x14ac:dyDescent="0.25">
      <c r="B145" s="95" t="s">
        <v>159</v>
      </c>
      <c r="C145" s="38">
        <v>4033.28</v>
      </c>
      <c r="D145" s="59">
        <v>0</v>
      </c>
      <c r="E145" s="59">
        <v>0</v>
      </c>
      <c r="F145" s="38">
        <v>19182.5</v>
      </c>
      <c r="G145" s="123">
        <f t="shared" si="4"/>
        <v>475.60546255157089</v>
      </c>
      <c r="H145" s="124">
        <f t="shared" si="5"/>
        <v>0</v>
      </c>
    </row>
    <row r="146" spans="2:8" x14ac:dyDescent="0.25">
      <c r="B146" s="92" t="s">
        <v>94</v>
      </c>
      <c r="C146" s="70">
        <v>32900</v>
      </c>
      <c r="D146" s="94">
        <v>0</v>
      </c>
      <c r="E146" s="94">
        <v>0</v>
      </c>
      <c r="F146" s="94">
        <v>0</v>
      </c>
      <c r="G146" s="123">
        <f t="shared" si="4"/>
        <v>0</v>
      </c>
      <c r="H146" s="124">
        <f t="shared" si="5"/>
        <v>0</v>
      </c>
    </row>
    <row r="147" spans="2:8" ht="39" x14ac:dyDescent="0.25">
      <c r="B147" s="95" t="s">
        <v>134</v>
      </c>
      <c r="C147" s="38">
        <v>32900</v>
      </c>
      <c r="D147" s="59">
        <v>0</v>
      </c>
      <c r="E147" s="59">
        <v>0</v>
      </c>
      <c r="F147" s="59">
        <v>0</v>
      </c>
      <c r="G147" s="123">
        <f t="shared" si="4"/>
        <v>0</v>
      </c>
      <c r="H147" s="124">
        <f t="shared" si="5"/>
        <v>0</v>
      </c>
    </row>
    <row r="148" spans="2:8" ht="26.25" x14ac:dyDescent="0.25">
      <c r="B148" s="88" t="s">
        <v>160</v>
      </c>
      <c r="C148" s="89">
        <v>14688.76</v>
      </c>
      <c r="D148" s="89">
        <v>72998</v>
      </c>
      <c r="E148" s="89">
        <v>94000</v>
      </c>
      <c r="F148" s="89">
        <v>5615.56</v>
      </c>
      <c r="G148" s="123">
        <f t="shared" si="4"/>
        <v>38.230320326562627</v>
      </c>
      <c r="H148" s="124">
        <f t="shared" si="5"/>
        <v>0</v>
      </c>
    </row>
    <row r="149" spans="2:8" ht="39" x14ac:dyDescent="0.25">
      <c r="B149" s="90" t="s">
        <v>161</v>
      </c>
      <c r="C149" s="91">
        <v>14688.76</v>
      </c>
      <c r="D149" s="91">
        <v>72998</v>
      </c>
      <c r="E149" s="91">
        <v>94000</v>
      </c>
      <c r="F149" s="91">
        <v>5615.56</v>
      </c>
      <c r="G149" s="123">
        <f t="shared" si="4"/>
        <v>38.230320326562627</v>
      </c>
      <c r="H149" s="124">
        <f t="shared" si="5"/>
        <v>0</v>
      </c>
    </row>
    <row r="150" spans="2:8" ht="26.25" x14ac:dyDescent="0.25">
      <c r="B150" s="92" t="s">
        <v>113</v>
      </c>
      <c r="C150" s="70">
        <v>14688.76</v>
      </c>
      <c r="D150" s="70">
        <v>72998</v>
      </c>
      <c r="E150" s="70">
        <v>94000</v>
      </c>
      <c r="F150" s="70">
        <v>5615.56</v>
      </c>
      <c r="G150" s="123">
        <f t="shared" si="4"/>
        <v>38.230320326562627</v>
      </c>
      <c r="H150" s="124">
        <f t="shared" si="5"/>
        <v>5.9740000000000002</v>
      </c>
    </row>
    <row r="151" spans="2:8" ht="39" x14ac:dyDescent="0.25">
      <c r="B151" s="93" t="s">
        <v>162</v>
      </c>
      <c r="C151" s="89">
        <v>14688.76</v>
      </c>
      <c r="D151" s="89">
        <v>72998</v>
      </c>
      <c r="E151" s="89">
        <v>94000</v>
      </c>
      <c r="F151" s="89">
        <v>5615.56</v>
      </c>
      <c r="G151" s="123">
        <f t="shared" si="4"/>
        <v>38.230320326562627</v>
      </c>
      <c r="H151" s="124">
        <f t="shared" si="5"/>
        <v>5.9740000000000002</v>
      </c>
    </row>
    <row r="152" spans="2:8" x14ac:dyDescent="0.25">
      <c r="B152" s="69" t="s">
        <v>52</v>
      </c>
      <c r="C152" s="70">
        <v>14688.76</v>
      </c>
      <c r="D152" s="70">
        <v>72998</v>
      </c>
      <c r="E152" s="70">
        <v>94000</v>
      </c>
      <c r="F152" s="70">
        <v>5615.56</v>
      </c>
      <c r="G152" s="123">
        <f t="shared" si="4"/>
        <v>38.230320326562627</v>
      </c>
      <c r="H152" s="124">
        <f t="shared" si="5"/>
        <v>5.9740000000000002</v>
      </c>
    </row>
    <row r="153" spans="2:8" x14ac:dyDescent="0.25">
      <c r="B153" s="69" t="s">
        <v>57</v>
      </c>
      <c r="C153" s="70">
        <v>4711.5600000000004</v>
      </c>
      <c r="D153" s="70">
        <v>57666</v>
      </c>
      <c r="E153" s="70">
        <v>78668</v>
      </c>
      <c r="F153" s="94">
        <v>0</v>
      </c>
      <c r="G153" s="123">
        <f t="shared" si="4"/>
        <v>0</v>
      </c>
      <c r="H153" s="124">
        <f t="shared" si="5"/>
        <v>5.9740000000000002</v>
      </c>
    </row>
    <row r="154" spans="2:8" ht="26.25" x14ac:dyDescent="0.25">
      <c r="B154" s="92" t="s">
        <v>85</v>
      </c>
      <c r="C154" s="70">
        <v>4711.5600000000004</v>
      </c>
      <c r="D154" s="94">
        <v>0</v>
      </c>
      <c r="E154" s="94">
        <v>0</v>
      </c>
      <c r="F154" s="94">
        <v>0</v>
      </c>
      <c r="G154" s="123">
        <f t="shared" si="4"/>
        <v>0</v>
      </c>
      <c r="H154" s="124">
        <f t="shared" si="5"/>
        <v>5.9740000000000002</v>
      </c>
    </row>
    <row r="155" spans="2:8" ht="26.25" x14ac:dyDescent="0.25">
      <c r="B155" s="95" t="s">
        <v>116</v>
      </c>
      <c r="C155" s="38">
        <v>4711.5600000000004</v>
      </c>
      <c r="D155" s="59">
        <v>0</v>
      </c>
      <c r="E155" s="59">
        <v>0</v>
      </c>
      <c r="F155" s="59">
        <v>0</v>
      </c>
      <c r="G155" s="123">
        <f t="shared" si="4"/>
        <v>0</v>
      </c>
      <c r="H155" s="124">
        <f t="shared" si="5"/>
        <v>0</v>
      </c>
    </row>
    <row r="156" spans="2:8" x14ac:dyDescent="0.25">
      <c r="B156" s="69" t="s">
        <v>53</v>
      </c>
      <c r="C156" s="70">
        <v>9977.2000000000007</v>
      </c>
      <c r="D156" s="70">
        <v>15332</v>
      </c>
      <c r="E156" s="70">
        <v>15332</v>
      </c>
      <c r="F156" s="70">
        <v>5615.56</v>
      </c>
      <c r="G156" s="123">
        <f t="shared" si="4"/>
        <v>56.283927354367961</v>
      </c>
      <c r="H156" s="124">
        <f t="shared" si="5"/>
        <v>0</v>
      </c>
    </row>
    <row r="157" spans="2:8" ht="26.25" x14ac:dyDescent="0.25">
      <c r="B157" s="92" t="s">
        <v>87</v>
      </c>
      <c r="C157" s="70">
        <v>9536.16</v>
      </c>
      <c r="D157" s="94">
        <v>0</v>
      </c>
      <c r="E157" s="94">
        <v>0</v>
      </c>
      <c r="F157" s="70">
        <v>4619.0600000000004</v>
      </c>
      <c r="G157" s="123">
        <f t="shared" si="4"/>
        <v>48.437316487978393</v>
      </c>
      <c r="H157" s="124">
        <f t="shared" si="5"/>
        <v>0</v>
      </c>
    </row>
    <row r="158" spans="2:8" ht="39" x14ac:dyDescent="0.25">
      <c r="B158" s="95" t="s">
        <v>119</v>
      </c>
      <c r="C158" s="38">
        <v>9536.16</v>
      </c>
      <c r="D158" s="59">
        <v>0</v>
      </c>
      <c r="E158" s="59">
        <v>0</v>
      </c>
      <c r="F158" s="38">
        <v>4619.0600000000004</v>
      </c>
      <c r="G158" s="123">
        <f t="shared" si="4"/>
        <v>48.437316487978393</v>
      </c>
      <c r="H158" s="124">
        <f t="shared" si="5"/>
        <v>36.626402295851818</v>
      </c>
    </row>
    <row r="159" spans="2:8" ht="26.25" x14ac:dyDescent="0.25">
      <c r="B159" s="92" t="s">
        <v>88</v>
      </c>
      <c r="C159" s="94">
        <v>441.04</v>
      </c>
      <c r="D159" s="94">
        <v>0</v>
      </c>
      <c r="E159" s="94">
        <v>0</v>
      </c>
      <c r="F159" s="94">
        <v>996.5</v>
      </c>
      <c r="G159" s="123">
        <f t="shared" si="4"/>
        <v>225.94322510429893</v>
      </c>
      <c r="H159" s="124">
        <f t="shared" si="5"/>
        <v>0</v>
      </c>
    </row>
    <row r="160" spans="2:8" x14ac:dyDescent="0.25">
      <c r="B160" s="95" t="s">
        <v>121</v>
      </c>
      <c r="C160" s="59">
        <v>13.81</v>
      </c>
      <c r="D160" s="59">
        <v>0</v>
      </c>
      <c r="E160" s="59">
        <v>0</v>
      </c>
      <c r="F160" s="59">
        <v>996.5</v>
      </c>
      <c r="G160" s="123">
        <f t="shared" si="4"/>
        <v>7215.7856625633594</v>
      </c>
      <c r="H160" s="124">
        <f t="shared" si="5"/>
        <v>0</v>
      </c>
    </row>
    <row r="161" spans="2:8" x14ac:dyDescent="0.25">
      <c r="B161" s="95" t="s">
        <v>147</v>
      </c>
      <c r="C161" s="59">
        <v>427.23</v>
      </c>
      <c r="D161" s="59">
        <v>0</v>
      </c>
      <c r="E161" s="59">
        <v>0</v>
      </c>
      <c r="F161" s="59">
        <v>0</v>
      </c>
      <c r="G161" s="123">
        <f t="shared" si="4"/>
        <v>0</v>
      </c>
      <c r="H161" s="124">
        <f t="shared" si="5"/>
        <v>0</v>
      </c>
    </row>
    <row r="162" spans="2:8" ht="26.25" x14ac:dyDescent="0.25">
      <c r="B162" s="88" t="s">
        <v>163</v>
      </c>
      <c r="C162" s="89">
        <v>20369.27</v>
      </c>
      <c r="D162" s="89">
        <v>39817</v>
      </c>
      <c r="E162" s="89">
        <v>39817</v>
      </c>
      <c r="F162" s="97">
        <v>0</v>
      </c>
      <c r="G162" s="123">
        <f t="shared" si="4"/>
        <v>0</v>
      </c>
      <c r="H162" s="124">
        <f t="shared" si="5"/>
        <v>0</v>
      </c>
    </row>
    <row r="163" spans="2:8" ht="26.25" x14ac:dyDescent="0.25">
      <c r="B163" s="90" t="s">
        <v>164</v>
      </c>
      <c r="C163" s="91">
        <v>20369.27</v>
      </c>
      <c r="D163" s="91">
        <v>39817</v>
      </c>
      <c r="E163" s="91">
        <v>39817</v>
      </c>
      <c r="F163" s="96">
        <v>0</v>
      </c>
      <c r="G163" s="123">
        <f t="shared" si="4"/>
        <v>0</v>
      </c>
      <c r="H163" s="124">
        <f t="shared" si="5"/>
        <v>0</v>
      </c>
    </row>
    <row r="164" spans="2:8" ht="39" x14ac:dyDescent="0.25">
      <c r="B164" s="92" t="s">
        <v>136</v>
      </c>
      <c r="C164" s="70">
        <v>20369.27</v>
      </c>
      <c r="D164" s="70">
        <v>39817</v>
      </c>
      <c r="E164" s="70">
        <v>39817</v>
      </c>
      <c r="F164" s="94">
        <v>0</v>
      </c>
      <c r="G164" s="123">
        <f t="shared" si="4"/>
        <v>0</v>
      </c>
      <c r="H164" s="124">
        <f t="shared" si="5"/>
        <v>0</v>
      </c>
    </row>
    <row r="165" spans="2:8" ht="26.25" x14ac:dyDescent="0.25">
      <c r="B165" s="93" t="s">
        <v>165</v>
      </c>
      <c r="C165" s="89">
        <v>20369.27</v>
      </c>
      <c r="D165" s="89">
        <v>39817</v>
      </c>
      <c r="E165" s="89">
        <v>39817</v>
      </c>
      <c r="F165" s="97">
        <v>0</v>
      </c>
      <c r="G165" s="123">
        <f t="shared" si="4"/>
        <v>0</v>
      </c>
      <c r="H165" s="124">
        <f t="shared" si="5"/>
        <v>0</v>
      </c>
    </row>
    <row r="166" spans="2:8" x14ac:dyDescent="0.25">
      <c r="B166" s="69" t="s">
        <v>52</v>
      </c>
      <c r="C166" s="70">
        <v>20369.27</v>
      </c>
      <c r="D166" s="70">
        <v>39817</v>
      </c>
      <c r="E166" s="70">
        <v>39817</v>
      </c>
      <c r="F166" s="94">
        <v>0</v>
      </c>
      <c r="G166" s="123">
        <f t="shared" si="4"/>
        <v>0</v>
      </c>
      <c r="H166" s="124">
        <f t="shared" si="5"/>
        <v>0</v>
      </c>
    </row>
    <row r="167" spans="2:8" x14ac:dyDescent="0.25">
      <c r="B167" s="69" t="s">
        <v>57</v>
      </c>
      <c r="C167" s="70">
        <v>20369.27</v>
      </c>
      <c r="D167" s="70">
        <v>39153</v>
      </c>
      <c r="E167" s="70">
        <v>39153</v>
      </c>
      <c r="F167" s="94">
        <v>0</v>
      </c>
      <c r="G167" s="123">
        <f t="shared" si="4"/>
        <v>0</v>
      </c>
      <c r="H167" s="124">
        <f t="shared" si="5"/>
        <v>0</v>
      </c>
    </row>
    <row r="168" spans="2:8" x14ac:dyDescent="0.25">
      <c r="B168" s="92" t="s">
        <v>84</v>
      </c>
      <c r="C168" s="70">
        <v>20369.27</v>
      </c>
      <c r="D168" s="94">
        <v>0</v>
      </c>
      <c r="E168" s="94">
        <v>0</v>
      </c>
      <c r="F168" s="94">
        <v>0</v>
      </c>
      <c r="G168" s="123">
        <f t="shared" si="4"/>
        <v>0</v>
      </c>
      <c r="H168" s="124">
        <f t="shared" si="5"/>
        <v>0</v>
      </c>
    </row>
    <row r="169" spans="2:8" ht="26.25" x14ac:dyDescent="0.25">
      <c r="B169" s="95" t="s">
        <v>115</v>
      </c>
      <c r="C169" s="38">
        <v>20369.27</v>
      </c>
      <c r="D169" s="59">
        <v>0</v>
      </c>
      <c r="E169" s="59">
        <v>0</v>
      </c>
      <c r="F169" s="59">
        <v>0</v>
      </c>
      <c r="G169" s="123">
        <f t="shared" si="4"/>
        <v>0</v>
      </c>
      <c r="H169" s="124">
        <f t="shared" si="5"/>
        <v>0</v>
      </c>
    </row>
    <row r="170" spans="2:8" x14ac:dyDescent="0.25">
      <c r="B170" s="69" t="s">
        <v>53</v>
      </c>
      <c r="C170" s="94">
        <v>0</v>
      </c>
      <c r="D170" s="94">
        <v>664</v>
      </c>
      <c r="E170" s="94">
        <v>664</v>
      </c>
      <c r="F170" s="94">
        <v>0</v>
      </c>
      <c r="G170" s="123">
        <f t="shared" si="4"/>
        <v>0</v>
      </c>
      <c r="H170" s="124">
        <f t="shared" si="5"/>
        <v>0</v>
      </c>
    </row>
    <row r="171" spans="2:8" ht="39" x14ac:dyDescent="0.25">
      <c r="B171" s="88" t="s">
        <v>166</v>
      </c>
      <c r="C171" s="89">
        <v>25507.48</v>
      </c>
      <c r="D171" s="89">
        <v>71000</v>
      </c>
      <c r="E171" s="89">
        <v>72206.33</v>
      </c>
      <c r="F171" s="89">
        <v>1206.33</v>
      </c>
      <c r="G171" s="123">
        <f t="shared" si="4"/>
        <v>4.7293186155590439</v>
      </c>
      <c r="H171" s="124">
        <f t="shared" si="5"/>
        <v>0</v>
      </c>
    </row>
    <row r="172" spans="2:8" ht="39" x14ac:dyDescent="0.25">
      <c r="B172" s="90" t="s">
        <v>167</v>
      </c>
      <c r="C172" s="91">
        <v>25507.48</v>
      </c>
      <c r="D172" s="91">
        <v>71000</v>
      </c>
      <c r="E172" s="91">
        <v>72206.33</v>
      </c>
      <c r="F172" s="91">
        <v>1206.33</v>
      </c>
      <c r="G172" s="123">
        <f t="shared" si="4"/>
        <v>4.7293186155590439</v>
      </c>
      <c r="H172" s="124">
        <f t="shared" si="5"/>
        <v>0</v>
      </c>
    </row>
    <row r="173" spans="2:8" ht="39" x14ac:dyDescent="0.25">
      <c r="B173" s="92" t="s">
        <v>136</v>
      </c>
      <c r="C173" s="70">
        <v>25507.48</v>
      </c>
      <c r="D173" s="70">
        <v>71000</v>
      </c>
      <c r="E173" s="70">
        <v>72206.33</v>
      </c>
      <c r="F173" s="70">
        <v>1206.33</v>
      </c>
      <c r="G173" s="123">
        <f t="shared" si="4"/>
        <v>4.7293186155590439</v>
      </c>
      <c r="H173" s="124">
        <f t="shared" si="5"/>
        <v>1.6706707015853042</v>
      </c>
    </row>
    <row r="174" spans="2:8" ht="39" x14ac:dyDescent="0.25">
      <c r="B174" s="93" t="s">
        <v>168</v>
      </c>
      <c r="C174" s="89">
        <v>25507.48</v>
      </c>
      <c r="D174" s="89">
        <v>71000</v>
      </c>
      <c r="E174" s="89">
        <v>72206.33</v>
      </c>
      <c r="F174" s="89">
        <v>1206.33</v>
      </c>
      <c r="G174" s="123">
        <f t="shared" si="4"/>
        <v>4.7293186155590439</v>
      </c>
      <c r="H174" s="124">
        <f t="shared" si="5"/>
        <v>1.6706707015853042</v>
      </c>
    </row>
    <row r="175" spans="2:8" x14ac:dyDescent="0.25">
      <c r="B175" s="69" t="s">
        <v>52</v>
      </c>
      <c r="C175" s="70">
        <v>25507.48</v>
      </c>
      <c r="D175" s="70">
        <v>71000</v>
      </c>
      <c r="E175" s="70">
        <v>72206.33</v>
      </c>
      <c r="F175" s="70">
        <v>1206.33</v>
      </c>
      <c r="G175" s="123">
        <f t="shared" si="4"/>
        <v>4.7293186155590439</v>
      </c>
      <c r="H175" s="124">
        <f t="shared" si="5"/>
        <v>1.6706707015853042</v>
      </c>
    </row>
    <row r="176" spans="2:8" x14ac:dyDescent="0.25">
      <c r="B176" s="69" t="s">
        <v>57</v>
      </c>
      <c r="C176" s="94">
        <v>0</v>
      </c>
      <c r="D176" s="70">
        <v>71000</v>
      </c>
      <c r="E176" s="70">
        <v>71000</v>
      </c>
      <c r="F176" s="94">
        <v>0</v>
      </c>
      <c r="G176" s="123">
        <f t="shared" si="4"/>
        <v>0</v>
      </c>
      <c r="H176" s="124">
        <f t="shared" si="5"/>
        <v>1.6706707015853042</v>
      </c>
    </row>
    <row r="177" spans="2:8" x14ac:dyDescent="0.25">
      <c r="B177" s="69" t="s">
        <v>53</v>
      </c>
      <c r="C177" s="70">
        <v>25507.48</v>
      </c>
      <c r="D177" s="94">
        <v>0</v>
      </c>
      <c r="E177" s="70">
        <v>1206.33</v>
      </c>
      <c r="F177" s="70">
        <v>1206.33</v>
      </c>
      <c r="G177" s="123">
        <f t="shared" si="4"/>
        <v>4.7293186155590439</v>
      </c>
      <c r="H177" s="124">
        <f t="shared" si="5"/>
        <v>1.6706707015853042</v>
      </c>
    </row>
    <row r="178" spans="2:8" ht="26.25" x14ac:dyDescent="0.25">
      <c r="B178" s="92" t="s">
        <v>88</v>
      </c>
      <c r="C178" s="70">
        <v>9032.2999999999993</v>
      </c>
      <c r="D178" s="94">
        <v>0</v>
      </c>
      <c r="E178" s="94">
        <v>0</v>
      </c>
      <c r="F178" s="70">
        <v>1206.33</v>
      </c>
      <c r="G178" s="123">
        <f t="shared" si="4"/>
        <v>13.355734419804479</v>
      </c>
      <c r="H178" s="124">
        <f t="shared" si="5"/>
        <v>0</v>
      </c>
    </row>
    <row r="179" spans="2:8" x14ac:dyDescent="0.25">
      <c r="B179" s="95" t="s">
        <v>121</v>
      </c>
      <c r="C179" s="38">
        <v>9032.2999999999993</v>
      </c>
      <c r="D179" s="59">
        <v>0</v>
      </c>
      <c r="E179" s="59">
        <v>0</v>
      </c>
      <c r="F179" s="38">
        <v>1206.33</v>
      </c>
      <c r="G179" s="123">
        <f t="shared" si="4"/>
        <v>13.355734419804479</v>
      </c>
      <c r="H179" s="124">
        <f t="shared" si="5"/>
        <v>100</v>
      </c>
    </row>
    <row r="180" spans="2:8" x14ac:dyDescent="0.25">
      <c r="B180" s="92" t="s">
        <v>89</v>
      </c>
      <c r="C180" s="70">
        <v>16475.18</v>
      </c>
      <c r="D180" s="94">
        <v>0</v>
      </c>
      <c r="E180" s="94">
        <v>0</v>
      </c>
      <c r="F180" s="94">
        <v>0</v>
      </c>
      <c r="G180" s="123">
        <f t="shared" si="4"/>
        <v>0</v>
      </c>
      <c r="H180" s="124">
        <f t="shared" si="5"/>
        <v>0</v>
      </c>
    </row>
    <row r="181" spans="2:8" ht="26.25" x14ac:dyDescent="0.25">
      <c r="B181" s="95" t="s">
        <v>122</v>
      </c>
      <c r="C181" s="38">
        <v>1765.21</v>
      </c>
      <c r="D181" s="59">
        <v>0</v>
      </c>
      <c r="E181" s="59">
        <v>0</v>
      </c>
      <c r="F181" s="59">
        <v>0</v>
      </c>
      <c r="G181" s="123">
        <f t="shared" si="4"/>
        <v>0</v>
      </c>
      <c r="H181" s="124">
        <f t="shared" si="5"/>
        <v>0</v>
      </c>
    </row>
    <row r="182" spans="2:8" ht="39" x14ac:dyDescent="0.25">
      <c r="B182" s="95" t="s">
        <v>109</v>
      </c>
      <c r="C182" s="59">
        <v>336.19</v>
      </c>
      <c r="D182" s="59">
        <v>0</v>
      </c>
      <c r="E182" s="59">
        <v>0</v>
      </c>
      <c r="F182" s="59">
        <v>0</v>
      </c>
      <c r="G182" s="123">
        <f t="shared" si="4"/>
        <v>0</v>
      </c>
      <c r="H182" s="124">
        <f t="shared" si="5"/>
        <v>0</v>
      </c>
    </row>
    <row r="183" spans="2:8" ht="26.25" x14ac:dyDescent="0.25">
      <c r="B183" s="95" t="s">
        <v>124</v>
      </c>
      <c r="C183" s="38">
        <v>2089.75</v>
      </c>
      <c r="D183" s="59">
        <v>0</v>
      </c>
      <c r="E183" s="59">
        <v>0</v>
      </c>
      <c r="F183" s="59">
        <v>0</v>
      </c>
      <c r="G183" s="123">
        <f t="shared" si="4"/>
        <v>0</v>
      </c>
      <c r="H183" s="124">
        <f t="shared" si="5"/>
        <v>0</v>
      </c>
    </row>
    <row r="184" spans="2:8" ht="26.25" x14ac:dyDescent="0.25">
      <c r="B184" s="95" t="s">
        <v>125</v>
      </c>
      <c r="C184" s="59">
        <v>0.11</v>
      </c>
      <c r="D184" s="59">
        <v>0</v>
      </c>
      <c r="E184" s="59">
        <v>0</v>
      </c>
      <c r="F184" s="59">
        <v>0</v>
      </c>
      <c r="G184" s="123">
        <f t="shared" si="4"/>
        <v>0</v>
      </c>
      <c r="H184" s="124">
        <f t="shared" si="5"/>
        <v>0</v>
      </c>
    </row>
    <row r="185" spans="2:8" ht="26.25" x14ac:dyDescent="0.25">
      <c r="B185" s="95" t="s">
        <v>126</v>
      </c>
      <c r="C185" s="38">
        <v>2948.74</v>
      </c>
      <c r="D185" s="59">
        <v>0</v>
      </c>
      <c r="E185" s="59">
        <v>0</v>
      </c>
      <c r="F185" s="59">
        <v>0</v>
      </c>
      <c r="G185" s="123">
        <f t="shared" si="4"/>
        <v>0</v>
      </c>
      <c r="H185" s="124">
        <f t="shared" si="5"/>
        <v>0</v>
      </c>
    </row>
    <row r="186" spans="2:8" ht="26.25" x14ac:dyDescent="0.25">
      <c r="B186" s="95" t="s">
        <v>127</v>
      </c>
      <c r="C186" s="38">
        <v>1845.58</v>
      </c>
      <c r="D186" s="59">
        <v>0</v>
      </c>
      <c r="E186" s="59">
        <v>0</v>
      </c>
      <c r="F186" s="59">
        <v>0</v>
      </c>
      <c r="G186" s="123">
        <f t="shared" si="4"/>
        <v>0</v>
      </c>
      <c r="H186" s="124">
        <f t="shared" si="5"/>
        <v>0</v>
      </c>
    </row>
    <row r="187" spans="2:8" x14ac:dyDescent="0.25">
      <c r="B187" s="95" t="s">
        <v>128</v>
      </c>
      <c r="C187" s="38">
        <v>1481.42</v>
      </c>
      <c r="D187" s="59">
        <v>0</v>
      </c>
      <c r="E187" s="59">
        <v>0</v>
      </c>
      <c r="F187" s="59">
        <v>0</v>
      </c>
      <c r="G187" s="123">
        <f t="shared" si="4"/>
        <v>0</v>
      </c>
      <c r="H187" s="124">
        <f t="shared" si="5"/>
        <v>0</v>
      </c>
    </row>
    <row r="188" spans="2:8" x14ac:dyDescent="0.25">
      <c r="B188" s="95" t="s">
        <v>129</v>
      </c>
      <c r="C188" s="38">
        <v>6008.18</v>
      </c>
      <c r="D188" s="59">
        <v>0</v>
      </c>
      <c r="E188" s="59">
        <v>0</v>
      </c>
      <c r="F188" s="59">
        <v>0</v>
      </c>
      <c r="G188" s="123">
        <f t="shared" si="4"/>
        <v>0</v>
      </c>
      <c r="H188" s="124">
        <f t="shared" si="5"/>
        <v>0</v>
      </c>
    </row>
  </sheetData>
  <mergeCells count="3">
    <mergeCell ref="B4:F4"/>
    <mergeCell ref="B2:H2"/>
    <mergeCell ref="B3:H3"/>
  </mergeCells>
  <pageMargins left="0.7" right="0.7" top="0.75" bottom="0.75" header="0.3" footer="0.3"/>
  <pageSetup paperSize="9" scale="73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22D70-AB50-42BC-8AC1-D5C96BF95255}">
  <dimension ref="A1"/>
  <sheetViews>
    <sheetView workbookViewId="0">
      <selection activeCell="L29" sqref="L2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1</vt:i4>
      </vt:variant>
    </vt:vector>
  </HeadingPairs>
  <TitlesOfParts>
    <vt:vector size="8" baseType="lpstr">
      <vt:lpstr>SAŽETAK</vt:lpstr>
      <vt:lpstr> Račun prihoda i rashoda</vt:lpstr>
      <vt:lpstr>Rashodi prema funkcijskoj k </vt:lpstr>
      <vt:lpstr>Račun financiranja </vt:lpstr>
      <vt:lpstr>Račun fin prema izvorima f</vt:lpstr>
      <vt:lpstr>Programska klasifikacija</vt:lpstr>
      <vt:lpstr>List1</vt:lpstr>
      <vt:lpstr>' Račun prihoda i rashoda'!Podrucje_ispisa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ZZJZ Pravnica</cp:lastModifiedBy>
  <cp:lastPrinted>2025-03-25T10:48:26Z</cp:lastPrinted>
  <dcterms:created xsi:type="dcterms:W3CDTF">2022-08-12T12:51:27Z</dcterms:created>
  <dcterms:modified xsi:type="dcterms:W3CDTF">2025-03-28T06:08:46Z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Tablica ogledni format izvještaja o izvršenju PK JLP(R)S.xlsx</vt:lpwstr>
  </property>
</Properties>
</file>