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1"/>
  </bookViews>
  <sheets>
    <sheet name="OPĆI UVJETI" sheetId="1" r:id="rId1"/>
    <sheet name="GRAĐ_OBRT" sheetId="2" r:id="rId2"/>
  </sheets>
  <definedNames>
    <definedName name="_xlnm.Print_Titles" localSheetId="1">'GRAĐ_OBRT'!$2:$3</definedName>
    <definedName name="_xlnm.Print_Area" localSheetId="1">'GRAĐ_OBRT'!$A$1:$G$598</definedName>
    <definedName name="_xlnm.Print_Area" localSheetId="0">'OPĆI UVJETI'!$A$1:$F$124</definedName>
  </definedNames>
  <calcPr fullCalcOnLoad="1"/>
</workbook>
</file>

<file path=xl/sharedStrings.xml><?xml version="1.0" encoding="utf-8"?>
<sst xmlns="http://schemas.openxmlformats.org/spreadsheetml/2006/main" count="709" uniqueCount="527">
  <si>
    <t>UKUPNO C:</t>
  </si>
  <si>
    <t>SVEUKUPNO A + B:</t>
  </si>
  <si>
    <t>Pragovi vrata na spoju različitih podnih obloga</t>
  </si>
  <si>
    <t>Obrada zidova, stropova (otvori, šlicevi, podovi i sl.) nakon polaganja instalacija elektrike, centralnog grijanja, ventilacije, klimatizacije, vodovoda, kanalizacije, te zidarska pripomoć uz obrtničke radove.</t>
  </si>
  <si>
    <t>Bojenje zidova od gipskartonskih ploča</t>
  </si>
  <si>
    <t>Zatvaranje i popravci zida</t>
  </si>
  <si>
    <t>Zatvaranje i popravci oštećena zida od prolaza instalacija, a prepoznate su iz nacrta. Materijal produžna žbuka M-10.</t>
  </si>
  <si>
    <t>Zidarska pripomoć</t>
  </si>
  <si>
    <t>Čišćenje</t>
  </si>
  <si>
    <t>Radovi na čišćenju prostora tijekom gradnje kao i završno čišćenje. Završno je čišćenje nakon izvođenja svih radova, a prije primopredaje objekta, sa detaljnim pranjem i čišćenjem svih pripadajućih vanjskih i unutarnjih površina.</t>
  </si>
  <si>
    <t>U cijeni je i odvoz otpadnog materijala na deponiju do 10km.</t>
  </si>
  <si>
    <t>paušal</t>
  </si>
  <si>
    <t>Predviđeno završno detaljno čišćenje i pranje svih površina (prozori, vrata, podovi, oprema …) i sve drugo, tako da je prostor spreman za tehnički prijem i početak rada.</t>
  </si>
  <si>
    <t>Uklanjanje pregradnih zidova</t>
  </si>
  <si>
    <t xml:space="preserve">                                                                                                                                                                                                                                                                                                                                                                                                                                                                                    </t>
  </si>
  <si>
    <t>Stavkom su obuhvaćeni svi potrebni radovi (kvalitetna obrada reški i sl.).</t>
  </si>
  <si>
    <t>Bojenje stropova od gipskartonskih ploča</t>
  </si>
  <si>
    <t>Pregradni zidovi 12,5cm</t>
  </si>
  <si>
    <t>Dobava i ugradba pragova unutarnjih vrata od inox profila 4mm. Ugradba na spojevima različitih vrsta podova.</t>
  </si>
  <si>
    <t>UKUPNO A:</t>
  </si>
  <si>
    <t>OPĆI OPIS UZ TROŠKOVNIK</t>
  </si>
  <si>
    <t>PODOPOLAGAČKI RADOVI</t>
  </si>
  <si>
    <t>Kod svih stavaka koje su vezane uz obrtničke i instalaterske radove sve dogovore vršiti sa izvođačem predmetnih radova.</t>
  </si>
  <si>
    <t>U cijeni je gletanje površina odgovarajućom glet masom.</t>
  </si>
  <si>
    <t>kg</t>
  </si>
  <si>
    <t>Bojenje zidova</t>
  </si>
  <si>
    <t>VODOVOD I KANALIZACIJA</t>
  </si>
  <si>
    <t>3.</t>
  </si>
  <si>
    <t>UKUPNO A + B + C:</t>
  </si>
  <si>
    <t>Kod zidanja i žbukanja izvođač se mora pridržavati “Pravilnika o tehničkim mjerama i uvjetima za izvođenje zidova zgrada” kao i važećih obaveznih standarda, koji se odnose na radove pri zidanju i žbukanju.</t>
  </si>
  <si>
    <t>Ugrađeni materijali moraju po kakvoći odgovarati važećim tehničkim propisima, a posebno slijedećim standardima:</t>
  </si>
  <si>
    <t>- cement Važ. stand. HRN.B.C1.011</t>
  </si>
  <si>
    <t>- pijesak Važ. stand. HRN.U.M2.010 - stavka 4.2.</t>
  </si>
  <si>
    <t>- vapno Važ. stand. HRN.B.C1.020</t>
  </si>
  <si>
    <t>Na jediničnu cijenu radne snage izvoditelj ima pravo zaračunati faktor prema postojećim propisima i privrednim instrumentima na osnovu zakonskih propisa.</t>
  </si>
  <si>
    <t>Povrh toga izvoditelj ima faktorom obuhvatiti i slijedeće radove, koji se neće posebno platiti, bilo kao stavka troškovnika, bilo kao naknadni rad i to:</t>
  </si>
  <si>
    <t>* kompletnu režiju gradilišta, uključujući dizalice, mostove, mehanizaciju i sl.</t>
  </si>
  <si>
    <t>* najamne troškove za posuđenu mehanizaciju, koju izvoditelj sam ne posjeduje, a potrebna mu je pri izvođenju radova,</t>
  </si>
  <si>
    <t>* čišćenje ugrađenih elemenata od žbuke,</t>
  </si>
  <si>
    <t>* sva ispitivanja materijal,</t>
  </si>
  <si>
    <t>* ispitivanja dimnjaka i ventilacija u svrhu dobivanja potvrde od dimnjačara o ispravnosti istih,</t>
  </si>
  <si>
    <t>* uređenje gradilišta po završetku svakog rada, sa otklanjanjem i odvozom svih odpadaka, šute, ostatka građevinskog materijala, inventura, pomoćnih građevina itd.</t>
  </si>
  <si>
    <t>Taksa za gradsku deponiju obračunata je u jediničnoj cijeni rada.</t>
  </si>
  <si>
    <t>Obračun nepredviđenih radova</t>
  </si>
  <si>
    <t>Za razne nepredviđene radove koji se eventualno pojave u tijeku izvedbe obračun će se izvršiti prema stvarno utrošenom vremenu i materijalu kroz građ. dnevnik i građ. knjigu ovjerenu od strane nadzorne službe.</t>
  </si>
  <si>
    <t>Nuditi:</t>
  </si>
  <si>
    <t>R II klasa samo netto satnicu</t>
  </si>
  <si>
    <t>R IV klasa samo netto satnicu</t>
  </si>
  <si>
    <t>Izvoditelj je dužan sve mjere provjeriti u naravi odnosno na licu mjesta, bez posebne naplate istog.</t>
  </si>
  <si>
    <t>MONTAŽERSKI RADOVI</t>
  </si>
  <si>
    <t>m3</t>
  </si>
  <si>
    <t>kom</t>
  </si>
  <si>
    <t>1.</t>
  </si>
  <si>
    <t>m2</t>
  </si>
  <si>
    <t>2.</t>
  </si>
  <si>
    <t>RUŠENJA, DEMONTAŽE I PROBIJANJA</t>
  </si>
  <si>
    <t>GRAĐEVINSKI RADOVI</t>
  </si>
  <si>
    <t>B/</t>
  </si>
  <si>
    <t>OBRTNIČKI RADOVI</t>
  </si>
  <si>
    <t>LIČILAČKI RADOVI</t>
  </si>
  <si>
    <t>C/</t>
  </si>
  <si>
    <t>INSTALACIJE</t>
  </si>
  <si>
    <t>ZIDARSKI RADOVI</t>
  </si>
  <si>
    <t>m1</t>
  </si>
  <si>
    <t>KERAMIČARSKI RADOVI</t>
  </si>
  <si>
    <t>ELEKTROINSTALACIJE</t>
  </si>
  <si>
    <t>Boja: prema izboru projektanata</t>
  </si>
  <si>
    <t>SVEUKUPNO:</t>
  </si>
  <si>
    <t>Širina reški 0,5 - 2,0 cm.</t>
  </si>
  <si>
    <t>Zatvaranje raznih reški</t>
  </si>
  <si>
    <t>BETONSKI RADOVI</t>
  </si>
  <si>
    <t xml:space="preserve">Količina armature je aproksimativna, a stvarne količine koje će se priznati u skladu sa planovima armature i prema ovjeri nadzornog inženjera. </t>
  </si>
  <si>
    <t>a</t>
  </si>
  <si>
    <t>b</t>
  </si>
  <si>
    <t>I.</t>
  </si>
  <si>
    <t>GRAĐEVINSKO - OBRTNIČKI RADOVI</t>
  </si>
  <si>
    <t>OPĆE NAPOMENE ZA IZVOĐENJE RADOVA</t>
  </si>
  <si>
    <t>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i pogonske gotovosti.</t>
  </si>
  <si>
    <t xml:space="preserve">Izvoditelj radova će na gradilištu voditi propisani građevinski dnevnik u koji se unose svi podaci i događaji tijekom građenja, upisuju primjedbe projektanta, predstavnika investitora, nadzornog inženjera i pomoćnika nadzornog inženjera, te inspekcije. Uz građevinski dnevnik  izvoditelj mora voditi građevinsku knjigu u dva primjerka, u koju će se prema ugovorenim stavkama unositi podaci za obračun. </t>
  </si>
  <si>
    <t>Prilog građevinske knjige su obračunski nacrti i fotodokumentacija. Prihvatiti će se i kontrolirati samo građevinska knjiga koja je dostavljena u propisanoj  formi, sa svim potrebnim prilozima, te je jednoznačna u pogledu dokaza izvedenih količina.</t>
  </si>
  <si>
    <t>Ovlašteni predstavnik izvođača radova unosit će u građ. knjigu količine izvedenih radova sa svim potrebnim skicama i izmjerama uz dogovor i kontrolu istih od strane nadzornog inženjera, te će svojim potpisima jamčiti za njihovu točnost. Samo tako utvrđeni radovi mogu se uzeti u obzir kod izrade privremenog i konačnog obračuna radova.</t>
  </si>
  <si>
    <t>O ispitivanjima i pregledima vodi se posebna evidencija.</t>
  </si>
  <si>
    <t xml:space="preserve">Prije početka radova izvoditelj je dužan pažljivo pročitati kompletan tekst općih uvjeta uz troškovnik, tekst samog troškovnika i ostale dijelove tehničke dokumentacije. Ako opis bilo kojeg stavke u troškovniku dovodi do sumnje o načinu izvedbe ili upotrebu gradiva zahtijevane kvalitete, treba prije predaje ponude zatražiti pojašnjenje od ovlaštene osobe investitora. 
</t>
  </si>
  <si>
    <t>Izvoditelj je dužan provesti kontrolu dostavljene mu projektno tehničke dokumentacije u smislu točnosti, tehničke ispravnosti, izvedivosti i međusobne usklađenosti. Izvoditelj radova dužan je prije 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na manjkavost projektno-tehničke dokumentacije ili opisa u troškovniku neće se uzeti u obzir, niti smatrati razlogom za produženje roka izvedbe, a niti će se priznati bilo kakva razlika u cijeni s tog naslova.</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</si>
  <si>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 dužan je pravodobno upozoriti nadzor I naručitelja i zatražiti donošenje odluke u svezi sa time. Izvoditelj snosi potpunu odgovornost za kvalitetu, stručnost i izvedbu svojih radova u skladu sa pravilima struke, te ako u nekom segmentu projektno tehnička dokumentacija odstupa od uobičajenih tehnički ispravnih rješenja, Izvoditelj je dužan pravodobno upozoriti nadzor i naručitelja. U protivnom potpunu odgovornost ze tako izvedene radove, neovisno o ispravnosti projektnog rješenja snosi izvoditelj radova.</t>
  </si>
  <si>
    <t>Jedinične cijene obuhvaćaju sav rad, gradivo i organizaciju u cilju izvršenja radova u potpunosti i u skladu sa projektom i opisanim stavcima troškovnika, a sve sukladno opisu u općim uvjetima uz troškovnik. Nadalje, sve jedinične cijene za pojedine vrste radova sadrže i sve one posredne troškove koji nisu iskazani u troškovniku, ali su neminovni za izvršenje radova predviđenih projektom.</t>
  </si>
  <si>
    <t>Eventualne izmjene materijala i način izvedbe tijekom gradnje građevine mogu se izvršiti isključivo pisanim dogovorom izvoditelja s projektantom i investitorom. Svako samovoljno odstupanje od projekta izvoditelj preuzima na vlastiti rizik i snosi sve rezultirajuće direktne i indirektne troškove koji nastanu kao posljedica njegovih izmjena tijekom gradnje.</t>
  </si>
  <si>
    <t>Nakon dovršetka gradnje Izvoditelj je dužan predati potpuno uređeno gradilište i okoliš na tehničkom pregledu i primopredaji radova.</t>
  </si>
  <si>
    <t>A. GRAĐEVINSKI  RADOVI</t>
  </si>
  <si>
    <t>OPĆI I POSEBNI UVJETI IZVEDBE</t>
  </si>
  <si>
    <t>PRIPREMNI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</si>
  <si>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</si>
  <si>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je dužan  svaki dio investiciono tehničke dokumentacije pregledati, te dati primjedbe na eventualne tehničke probleme koji bi mogli prouzročiti slabiji kvalitet, postojanost ugrađenih elemenata ili druge štete. U protivnom biti će dužan ovakve štete sanirati o svom trošku.</t>
  </si>
  <si>
    <t>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</si>
  <si>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</si>
  <si>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izvođač izvesti prema shemi organizacije gradilišta koju je obavezan izraditi.</t>
  </si>
  <si>
    <t>U organizaciji gradilišta izvođač je dužan uz ostalo posebno predvidjeti:</t>
  </si>
  <si>
    <t>- prostorije za svoje kancelarije,</t>
  </si>
  <si>
    <t>- gradilište osigurati ogradom ili drugim posebnim elementima za sigurnost ljudi i zaštitu prometa i objektata,</t>
  </si>
  <si>
    <t xml:space="preserve"> postaviti natpisnu ploču sukladno propisu</t>
  </si>
  <si>
    <t xml:space="preserve"> postaviti potreban broj urednih skladišta, pomoćnih radnih prostorija, nadstrešnica, odrediti i urediti prometne i parkirne površine za radne i teretne automobile, opremu, građevinske strojeve i sl., te opremu i objekte za rastresiti i kabasti građevinski materijal</t>
  </si>
  <si>
    <t>U kalkulacije izvođač mora prema ponuđenim radovima uračunati ili posebno ponuditi eventualne zaštite za zimski period građenja, kišu ili sl.</t>
  </si>
  <si>
    <t>Na gradilištu moraju biti poduzete sve HTZ mjere prema postojećim propisima.</t>
  </si>
  <si>
    <t>Izvođač je dužan po završetku radova gradilište kompletno očistiti.</t>
  </si>
  <si>
    <t>MATERIJAL</t>
  </si>
  <si>
    <t xml:space="preserve">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podnih i zidnih obloga. </t>
  </si>
  <si>
    <t>RAD</t>
  </si>
  <si>
    <t>U kalkulaciji rada treba uključiti sav rad, kako glavni, tako i pomoćni, te sav unutarnji transport. Ujedno treba uključiti sav rad oko zaštite gotovih konstrukcija i dijelova objekta od štetnog utjecaja vrućine, hladnoće i slično.</t>
  </si>
  <si>
    <t>SKELE</t>
  </si>
  <si>
    <t>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t>
  </si>
  <si>
    <t>OPLATA</t>
  </si>
  <si>
    <t>Kod izrade oplate predviđeno je podupiranje, uklještenje, te postava i skidanje iste. U cijenu ulazi kvašenje oplate prije betoniranja, kao i mazanje limenih kalupa. Po završetku betoniranja, sva se oplata nakon određenog vremena mora očistiti i sortirati.</t>
  </si>
  <si>
    <t>IZMJERE</t>
  </si>
  <si>
    <t>Ukoliko nije u pojedinoj stavci dat način obračuna radova, treba se u svemu pridržavati prosječnih normi u građevinarstvu.</t>
  </si>
  <si>
    <t>ZIMSKI I LJETNI RAD</t>
  </si>
  <si>
    <t xml:space="preserve">Ukoliko je ugovoreni termin izvršenja objekta uključen i zimski odnosno ljetni period, to se neće posebno izvođaču priznavati na ime naknade za rad pri niskoj temperaturi, zaštita konstrukcija od hladnoće i vrućine, te atmosferskih nepogoda. </t>
  </si>
  <si>
    <t>U jediničnu cijenu radova izvođač je dužan uključiti rad uređaja za isušivanje vlage u prostoru na  nivo propisan za ugradnju pojedinih građevinskih elemenata, te podnih i zidnih obloga.</t>
  </si>
  <si>
    <t>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t>
  </si>
  <si>
    <t>B. OBRTNIČKI RADOVI</t>
  </si>
  <si>
    <t>OPĆI TEHNIČKI UVJETI ZA IZVEDBU ZAVRŠNIH RADOVA U ZGRADARSTVU</t>
  </si>
  <si>
    <t>SADRŽAJ</t>
  </si>
  <si>
    <t>• dokumenti kojima se dokazuje sukladnost građevinskih proizvoda s propisanim normama (deklaracija, atest, odobrenja ministarstva)</t>
  </si>
  <si>
    <t>• kontrolna ispitivanja</t>
  </si>
  <si>
    <t>• obvezujuće odredbe odgovarajućih pravilnika ili normi</t>
  </si>
  <si>
    <t>• upis u građevinski dnevnik</t>
  </si>
  <si>
    <t>• pregled izvedenih radova</t>
  </si>
  <si>
    <t>DOKAZ KVALITETE</t>
  </si>
  <si>
    <t>ISPITIVANJE I ATESTIRANJE MATERIJALA PRIJE UGRADNJE</t>
  </si>
  <si>
    <t>Izvoditelj građevine mora za sve materijale građevinsko završnih radova koje ugrađuje pribaviti:</t>
  </si>
  <si>
    <t xml:space="preserve">• izvješće o ispitivanju općih svojstava tih materijala ili ateste (certifikate) sukladnosti prema važećem  propisu </t>
  </si>
  <si>
    <t>• izvješće o ispitivanju koeficijenta toplinske vodljivosti za sve ugrađene toplinsko izolacijske materijale (HRN U.J5.600 i 600/1)</t>
  </si>
  <si>
    <t>• izvješće o ispitivanju faktora otpora difuziji vodene pare za sve ugrađene materijale (HRN U.J5.600 i 600/1)</t>
  </si>
  <si>
    <t>• dokument iz kojih proizlazi na građevini zadovoljavaju postojeće postojeće propise i eventualne dodatne zahtjeve iz projekta, odnosno da je podoban za predviđenu ugradnju</t>
  </si>
  <si>
    <t>• izvješće o ispitivanju vodonepropusnosti, propusnosti zraka, koeficijenta prolaza topline "k" i vrijednosti zvučne izolacije ugrađenih prozora i balkonskih vrata (HRN U.J5.600 i 600/1, HRN U.J6.201, HRN D.E8.193).</t>
  </si>
  <si>
    <t>Za sve materijale koji se ugrađuju ponuditelj/izvoditelj je dužan izraditi listu materijala, te dostaviti kompletnu atestno-tehničku dokumentaciju - potrebne ateste, tehničke listove, potvrde o sukladnosti, certifikat proizvođača, i sl. kao dokaz zakonom i projektom propisane kvalitete, te ishoditi pisano odobrenje nadzornog inženjera i naručitelja za ugradnju svakog pojedinog materijala, a sve prije ugradnje i isporuke materijala.</t>
  </si>
  <si>
    <t>Isto tako za sve radove gdje je to neophodno, a na traženje nadzora i naručitelja, izvoditelj ima obvezu ugradnje oglednih uzoraka u mjerilu 1:1 –  uzorci fasadne bravarije, uzorci unutarnjih vrata, podnh i zidnih obloga. Temeljem odobrenog oglednog uzorka vrši se izvedba radova u utvrđenoj kvaliteti, te se preuzimanje i kontrola izvedenih radova obavlja uspoređivanjem sa kvalitetom i načinom ugradnje odobrenog oglednog uzorka. Ove radnje ponuditelj/izvoditelj će obaviti bez posebne naknade, te trebaju biti uključeni u jediničnu cijenu stavki.</t>
  </si>
  <si>
    <t>UPIS U GRAĐEVINSKI DNEVNIK</t>
  </si>
  <si>
    <t>Osobita pozornost upisa ovlaštenih osoba glede:</t>
  </si>
  <si>
    <t>• vremenskih i drugih uvjeta</t>
  </si>
  <si>
    <t>• kvalitete i stanja pojedinih podloga prije nastavka izvođenja završnih radova</t>
  </si>
  <si>
    <t>• utvrđenih nedostataka i naloge za njihova otklanjanja</t>
  </si>
  <si>
    <t>PREGLED U TIJEKU IZVOĐENJA ZAVRŠNIH RADOVA</t>
  </si>
  <si>
    <t>Osobitu pozornost potrebno je obratiti na stanje podloga i metalnih površina.</t>
  </si>
  <si>
    <t xml:space="preserve">Radovi se izvode prema opisu radova i opisu iz pripadajuće norme u vezi svojstva zaštite od buke i vibracija, te toplinske zaštite i uštede. </t>
  </si>
  <si>
    <t>Svaka faza izvođenja evidentira se upisom u građevinski dnevnik.</t>
  </si>
  <si>
    <t>IZVOĐENJE RADOVA OBLAGANJA</t>
  </si>
  <si>
    <t>Oblaganje stropova i podova  izvodi se prema opisu radova iz projekta.</t>
  </si>
  <si>
    <t>Izvođač je dužan uz shemu organizacije gradilišta dostaviti i spisak sve mehanizacije i opreme koja će biti na raspolaganju gradilišta, te satnice za rad i upotrebu svakog stroja.</t>
  </si>
  <si>
    <t>Sve otpadne materijale (šuta, lomovi, mort, ambalaža i sl.) treba odmah odvesti. Troškove treba ukalkulirati u jediničnu cijenu. Ukoliko se isti neće izvršavati investitor ima pravo čišćenja i odvoz otpada povjeriti drugome, a na teret izvođača radova.</t>
  </si>
  <si>
    <t>FAKTOR</t>
  </si>
  <si>
    <t>Cijena nuđena po ovom troškovniku sadrži sve ove radove (navedene pod naslovom Faktor) i ne može se na temelju istih povećavati.</t>
  </si>
  <si>
    <t>KONTROLA MJERA</t>
  </si>
  <si>
    <t>PRIJE DAVANJA PONUDE OBAVEZAN UVID NA LICU MJESTA!!!</t>
  </si>
  <si>
    <t>Izvođač je dužan svakog dana očistiti sve prostore u kojima radi i komunicira !</t>
  </si>
  <si>
    <t xml:space="preserve">Investitor je dužan prije početka radova prostor  isprazniti od svih pokretnih elemenata, opreme, i dr. stvari koje nisu sastavni dio podnih i zidnih obloga i konstrukcije! </t>
  </si>
  <si>
    <t>OPĆI UVJETI</t>
  </si>
  <si>
    <t>Jedinična cijena stavke uključuje:</t>
  </si>
  <si>
    <t>• postavu i skidanje radne skele</t>
  </si>
  <si>
    <t xml:space="preserve">• sve posredne i neposredne troškove za materijal, rad, transporte, alat, građevinske strojeve </t>
  </si>
  <si>
    <t xml:space="preserve">• čišćenje gradilišta tokom i nakon izvedbe </t>
  </si>
  <si>
    <t xml:space="preserve">• nadoknadu za eventualne štete nastale iz nepažnje </t>
  </si>
  <si>
    <t>• striktnu primjenu mjera zaštite na radu u građevinarstvu</t>
  </si>
  <si>
    <t xml:space="preserve">• odvoz materijala u rastresitom stanju </t>
  </si>
  <si>
    <t xml:space="preserve">• izvedbu rada </t>
  </si>
  <si>
    <t>NAPOMENE:</t>
  </si>
  <si>
    <t xml:space="preserve">Izvoditi prema Tehničkim propisima za zidane konstrukcije NN 01/07 s pripadajućim normama za materijale koji se ugrađuju. Svi upotrebljeni materijali za izvedbu zidarskih  radova moraju u pogledu kvalitete odgovarati HRN i to : </t>
  </si>
  <si>
    <t>• Cement - HRN EN 197-1:2003</t>
  </si>
  <si>
    <t>• Vapno - HRN EN 459-1:2001</t>
  </si>
  <si>
    <t>Toplinske izolacije:</t>
  </si>
  <si>
    <t>• mineralna vuna MW HRN EN 13162:2002</t>
  </si>
  <si>
    <t>• ekspandirani polistiren HRN EN 13163:2002; HRN EN 13163/A1:2004;</t>
  </si>
  <si>
    <t>• ekstrudirani polistiren HRN EN 13164:2002</t>
  </si>
  <si>
    <t>• tvrda poliuretanska pjena (PUR) HRN EN 13165:2002; HRN EN 13165/A1/A2:2004</t>
  </si>
  <si>
    <t>Zidarske radove izvesti u svemu prema troškovniku. Ako koja stavka nije izvođaču jasna, mora prije davanja ponude zatražiti objašnjenje od naručitelja. Eventualne izmjene materijala, te način izvedbe tokom gradnje mora se izvršiti isključivo pismenim dogovorom s naručiteljem, projektantom i nadzornim inženjernom. Ukoliko se traži stavkom troškovnika materijal koji nije obuhvaćen propisima, ima se u svemu izvesti prema uputama proizviđača, te garancijom i atestima od za to ovlaštenih ustanova.</t>
  </si>
  <si>
    <t>A) Žbukanje</t>
  </si>
  <si>
    <t xml:space="preserve">Zidovi moraju biti prije žbukanja čisti, a fuge udubljene /1,5 cm od ravnine zida), da se žbuka može dobro primiti.  Prije žbukanja dobro je da se zidovi navlaže, a osobito kod cementnog morta. </t>
  </si>
  <si>
    <t>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sa prethodnom postavom originalnih metalnih profila za ojačanje na svim rubovima zida, sredini zidova te doprozornicima i natprozornicima. Također na svim spojevima zidnih i stropnih površina te armiranobetonskih površina sa površinama nekog drugog materijala (gips ploče,blokovi) postaviti PVC mrežicu radi sprečavanja nastajanja pukotina.</t>
  </si>
  <si>
    <t>Kod tradicionalnih žbuka (glatka, špricana, grebana) izrada u slijedećim fazama:</t>
  </si>
  <si>
    <t>1. čišćenje podloge,</t>
  </si>
  <si>
    <t>2. grubi špric,</t>
  </si>
  <si>
    <t>3. gruba žbuka,</t>
  </si>
  <si>
    <t>4. završni sloj (fina žbuka, fina+pjeskarenje, fina grebana).</t>
  </si>
  <si>
    <t>Prva faza žbukanja je bacanje grubog šprica (oštri pijesak, cement, voda) i to zidarskom žlicom, a ne tavom. Na grubi špric bacati grubu žbuku kojom se definira ravnina žbukane plohe.  Fina žbuka služi samo za zaglađivanje površina.Treba je izraditi tako da površine budu posve ravne i glatke, a uglovi i bridovi, te spojevi zida i stropa izvedeni oštro ukoliko u troškovniku nije drugačije označeno.</t>
  </si>
  <si>
    <t>Za rabiciranje upotrijebiti rabic pletivo od pocinčane žice 0,7 do 1 mm, a gustoća polja rabic pletiva 10 mm. Pletivo može biti kvadratno ili višekutno, a kod glazura i plivajućih podova upotrijebljava se i armaturna mreža do jačine Q 203. Kod obrade fasade plemenitom žbukom bila to šerana ili prskana (hirofa). Žbuka mora biti kvalitetna, tvorničke izvedbe u izabranoj boji i kvaliteti. Kod izrade fasadnih žbuka raditi prema uputstvu proizvođača.</t>
  </si>
  <si>
    <t>Izvođač će pristupiti izvedbi tek nakon što projektant potpisom potvrdi tehnološku razradu svih detalja.</t>
  </si>
  <si>
    <t>B) AB estrih,  plivajući podovi</t>
  </si>
  <si>
    <t xml:space="preserve">Izrada  estriha, tj. zaglađene i lagano armirane betonske podloge debljine  5  cm. Debljinu izvesti prema projektu, nagibi u sanitarijama prema podnom sifonu. Zaglada treba biti kvalitetno izvedena, kao podloga za samonivelirajući, epoksidni pod. </t>
  </si>
  <si>
    <t xml:space="preserve">Predvidiva potrošnja cementa 300-400 kg/m3, pijesak granulacije 0-4 mm,  uključivo fini filer ( kao prašina). </t>
  </si>
  <si>
    <t xml:space="preserve">Armiranje izvesti armaturnim vlaknima na bazi polipropilena koja povećavaju otpor tvorbi svih vrsta pukotina i armaturnim mrežama Q-131. Izvedba po cijeloj površini estriha. Polipropilenska vlakanca dužine 12-18 mm, u težini 1 kg/m3 betona. Težina armaturne mreže Q-131 iznosi 2,12 kg/m2. </t>
  </si>
  <si>
    <t>U cijenu uključiti sve potrebne radove i materijale (beton i armature, prema troškovničkom opisu) i transport.</t>
  </si>
  <si>
    <t>C)   Izrada cementnih namaza i glazura</t>
  </si>
  <si>
    <t>D) Razni graditeljski radovi</t>
  </si>
  <si>
    <t xml:space="preserve">Sve ugradbe izvesti točno po propisima i na mjestu označenom po projektu, a u vezi opisa pojedine stavke. Ovo se analogno odnosi i na druge ugradbe. </t>
  </si>
  <si>
    <t>Kod stavaka, gdje je uz ugradbu označena i dobava, istu treba uključiti, a također i eventualnu izradu pojedinih elemenata, koji se izvode na gradilištu i ugrađuju montažno.</t>
  </si>
  <si>
    <t>U cijenu treba uračunati svu zidarsku pripomoć obrtnicima, instalaterima, nošenje izuzetno teških predmeta, pripomoć kod raznih ugradbi, te materijal za ugradbu. Obračun za zidarske radove vrši se prema GN 301.</t>
  </si>
  <si>
    <t>Jedinična cijena uključuje:</t>
  </si>
  <si>
    <t>• tehnološku razradu svih detalja,</t>
  </si>
  <si>
    <t>• sav rad, uključivo prijenos, alat i strojevi,</t>
  </si>
  <si>
    <t>• transportne troškove materijala,</t>
  </si>
  <si>
    <t>• čišćenje prostorija tokom rada,</t>
  </si>
  <si>
    <t xml:space="preserve">• odvoz i zbrinjavanje smeća </t>
  </si>
  <si>
    <t>• završno čišćenje prije primopredaje radova</t>
  </si>
  <si>
    <t>• nadoknadu  eventualne štete nastale iz nepažnje  na svojim ili tuđim radovima</t>
  </si>
  <si>
    <t xml:space="preserve">Obračun: </t>
  </si>
  <si>
    <t>• plivajući podovi i izravnavajuće mase  po površini poda izraženoj u  m2</t>
  </si>
  <si>
    <t>• zatvaranje reški dužinski u  m1</t>
  </si>
  <si>
    <t>• pripomoć se izračunava u radnim satima  r.s.</t>
  </si>
  <si>
    <t>Na sve što nije obuhvaćeno, navedeno i opisano u troškovničkim stavkama smatra se da se primjenjuju odgovarajući važeći normativi i standardi za pojedine vrste radova.</t>
  </si>
  <si>
    <t>*</t>
  </si>
  <si>
    <t>Izvođač je dužan gradilište sa svim prostorijama i cijelim inventarom redovito održavati i čistiti.</t>
  </si>
  <si>
    <t>Sve materijale izvođač mora redovito i pravovremeno dobaviti da ne dođe do bilo kakvog zastoja gradnje.</t>
  </si>
  <si>
    <t>Izvođač je dužan svu površinsku vodu u granicama gradilišta redovito odstranjivati odnosno nasipavati.</t>
  </si>
  <si>
    <t>Članak 54. Zakona o gradnji (NN 153/13) određuje da se građevinski proizvodi i oprema mogu upotrebljavati odnosno ugrađivati samo ako je njihova kvaliteta dokazana ispravom proizvođača ili certifikatom sukladnosti prema posebnom zakonu.</t>
  </si>
  <si>
    <t>f</t>
  </si>
  <si>
    <t>h</t>
  </si>
  <si>
    <t>m</t>
  </si>
  <si>
    <t>Demontaža postojeće stolarije na katu</t>
  </si>
  <si>
    <t>dovratnik stol. dim. 135/250cm</t>
  </si>
  <si>
    <t>zidovi debljine 15-20cm</t>
  </si>
  <si>
    <t>zidovi debljine do 15cm</t>
  </si>
  <si>
    <t>PR</t>
  </si>
  <si>
    <t>KAT</t>
  </si>
  <si>
    <t>Rušenje pregradnih zidova debljine 12-30cm, visine max3,50cm, te odvoz otpadnog materijala na deponiju do 10km. Cijena uključuje kompletnu debljinu zida, sa svim oblogama (opeka ili siporex + žbuka + keramika i sl.).</t>
  </si>
  <si>
    <t>Uklanjanje slojeva poda međukatne konstrukcije</t>
  </si>
  <si>
    <t>U cijeni je i odvoz otpadnog materijala na deponiju do 10km. Po zahtjevu investitora deponirati na gradilištu.</t>
  </si>
  <si>
    <t>Uklanjanje zidne keramike</t>
  </si>
  <si>
    <t>Uklanjanje keramičkih pločica na zidu. Visina keramike do 2,20m.</t>
  </si>
  <si>
    <t>Polumontažni strop prizemlja</t>
  </si>
  <si>
    <t>Na drvenom gredniku se nalaze daske, zatim gredice u sloju pijeska, na kojima su postavljene daske i završna podna obloga (parket, keramika ili vinas pločice). Podgled je izveden od dasaka, trstike i žbuke.</t>
  </si>
  <si>
    <t xml:space="preserve"> </t>
  </si>
  <si>
    <t>iz uklanjanja stropa</t>
  </si>
  <si>
    <t>Fuga  se izvodi umetkom od ekspandiranog polistirena ("stiropor"), širine 1cm i visine do kote gotova poda. Površina estriha se dijeli u polja površine axb = 25m2. Odnos stranica a:b mora biti manji ili jednak odnosu 1:2,5, a dužina veće stranice ne smije biti veća od 6m. Estrih  se  u  normalnim uvjetima suši 3-4  tjedna,  dok  mu vlažnost  ne padne ispod 3%  a čvrstoća naraste preko 70%. Potom se mogu  izvoditi  daljnji radovi.</t>
  </si>
  <si>
    <t>U cijenu stavaka uključen je sav materijal, rad, sve potrebne pomoćne skele za izvođenje radova, sve mjere osiguranja i zaštite radovi i ljudi.</t>
  </si>
  <si>
    <t>Stavka obuhvaća rad i materijal na postavljanju gredica i ispuna, podupiranju Porotherm stropa i betoniranju tlačne ploče. Visina prostorija do 3,40m. Predvidjeti rubno ojačanje stropa oko okna dizala.</t>
  </si>
  <si>
    <t>Zatvaranje postojećih otvora siporex blokovima u zidu debljine 50cm</t>
  </si>
  <si>
    <t>Zidanje dijelova zida debljine 50cm - zatvaranje vratnih otvora siporex blokovima debljine 25cm sa odgovarajućim vezivnim sredstvom.</t>
  </si>
  <si>
    <t xml:space="preserve">Podloga poda - međukatna konstrukcija </t>
  </si>
  <si>
    <t xml:space="preserve">Na AB stropnu ploču postavljaju se ploče iz elastificiranog ekspandiranog polistirena debljine 2cm i pokrivaju PE folijom debljine 0,10mm s preklopom spojeva od 15cm. </t>
  </si>
  <si>
    <t>Pokretna skela u cijeni stavke. U cijenu uračunati prethodno krpanje zida na mjestima izvedenih instalacija, pripremu podgleda stropa za žbukanje, kao i  popravke na  žbuci nakon izvedenih instalacija.</t>
  </si>
  <si>
    <t>dvostruke gipskartonske ploče vodootporne sa jedne strane</t>
  </si>
  <si>
    <t>obične dvostruke gipskartonske ploče</t>
  </si>
  <si>
    <t>prag duljine 120cm</t>
  </si>
  <si>
    <t>A</t>
  </si>
  <si>
    <t>opseg</t>
  </si>
  <si>
    <t>Pod od linoleuma</t>
  </si>
  <si>
    <t>POV</t>
  </si>
  <si>
    <t>OPSEG</t>
  </si>
  <si>
    <t>UKUPNO  1:</t>
  </si>
  <si>
    <t>UKUPNO  2:</t>
  </si>
  <si>
    <t>UKUPNO  3:</t>
  </si>
  <si>
    <t xml:space="preserve">A) </t>
  </si>
  <si>
    <t>površine</t>
  </si>
  <si>
    <t>Obračun po m² gotovih/ ugrađenih podnih površina.</t>
  </si>
  <si>
    <t>Otpornost na kemijske proizvode prema ISO 26987, EN 423, otporan na razrjeđene kiseline, ulja, masti, tekuća otapala i lužine.</t>
  </si>
  <si>
    <t>Trake 2x30 m, debljine 2.0 mm, nosivi sloj 2.00 mm, ukupne težine 2400 gr/m².</t>
  </si>
  <si>
    <t>Rubovi traka krojeni i rezani za toplo zavarivanje elektrodom u boji po izboru projektanta.</t>
  </si>
  <si>
    <t>Klasa: EN 685 23/32/41
Statički elektricitet: EN 1815 &lt; 2kV
Klizavost suho: EN 13893 DS: ≥0.3
Klizavost mokro: DIN 51130 R9
Zvučna izolacija: EN ISO 140-8 ≤ 4dB
Termička otpornost: EN 12524 0,012 m² K/W
Otpornost boje: ISO 105-BO2 ≥ 6</t>
  </si>
  <si>
    <t>Potpuno zalijepljen ljepilom prema preporuci proizvođača ljepila - proizvod jednakovrijedan kao Mapei Ultrabond Eco 520. Ljepljenje na podlogu od cementnog estriha.</t>
  </si>
  <si>
    <t>Kutne linoleum trake (holker)</t>
  </si>
  <si>
    <t>Dobava i postava holkera od istog materijala i boje kao u stavci 2. u trakama visine 100mm i širini 100 mm sa ugrađenim kutnim HK 100 profilom sa tipskim završetkom. Spojevi (kutevi unutarnji i vanjski, te spoj sa podnom oblogom) moraju biti toplo vareni pripadajućom elektrodom. Silikoniranje u boji poda na mjestima gdje se holker spaja sa pokrivnom lajsnom vrata. Obračun po m1.</t>
  </si>
  <si>
    <t>Bojenje ravnih stropova od gipskartonskih ploča (bez vidljivih spojeva) bojom za unutarnje radove. Valjkom nanijeti boju po izboru projektanta u 2 sloja.  Visina prostora do 3,10cm.</t>
  </si>
  <si>
    <t>Popločenje zidova garderoba i ostalih prostora</t>
  </si>
  <si>
    <t>zidna keramika</t>
  </si>
  <si>
    <t>ZIDNA</t>
  </si>
  <si>
    <t>LAJSNE HOR</t>
  </si>
  <si>
    <t>LAJSNE VERT</t>
  </si>
  <si>
    <t>Na svim uglovima postava zaobljenih PVC kutnih letvica.</t>
  </si>
  <si>
    <t>LAJSNE VERT.</t>
  </si>
  <si>
    <t>LAJSNE UKUPNO:</t>
  </si>
  <si>
    <t>PVC kutne letvice</t>
  </si>
  <si>
    <t>UKUPNO OBIČNI ZIDOVI:</t>
  </si>
  <si>
    <t>REKAPITULACIJA GRAĐEVINSKO OBRTNIČKIH RADOVA</t>
  </si>
  <si>
    <t>BETONSKI I ARMIRAČKI RADOVI</t>
  </si>
  <si>
    <t>B</t>
  </si>
  <si>
    <t>Spušteni strop kata</t>
  </si>
  <si>
    <t xml:space="preserve">Izrada prema shemi, izmjeri na licu mjesta i neposrednom dogovoru s projektantom i nadzorom. </t>
  </si>
  <si>
    <t>STROP UKUPNO</t>
  </si>
  <si>
    <t>KAZETNI</t>
  </si>
  <si>
    <t>RAVNI</t>
  </si>
  <si>
    <t>ravni strop, tip stropa kao D112 - Knauf spušteni strop GK, spojevi ploča gletani, obrada temeljnim premazom</t>
  </si>
  <si>
    <t>Vatrootporni strop kata</t>
  </si>
  <si>
    <t xml:space="preserve">Dobava i izrada spuštenog stropa od gipskartonskih ploča d=1.25cm. Tipovi  stropa: a/ sa perforacijama, modul 600x600mm, sa rubnim dijelovima od glatkih gipskartonskih ploča; b/ ravni strop. Ugradba na metalnu potkonstrukciju ovješenu za stropnu ploču. Spušteni strop se postavlja na visinu 310cm. </t>
  </si>
  <si>
    <t>U jediničnoj cijeni je rad, materijal, pomoćna skela, transport i sve potrebno za završetak rada. Visina prostora do 3,10m.</t>
  </si>
  <si>
    <t>Ovim troškovnikom obuhvaćeni su svi građevinski i obrtnički radovi pri rekonstrukciji zgrade službe za mikrobiologiju i parazitologiju u Karlovcu.</t>
  </si>
  <si>
    <t>dvokrilna vrata svijetla dim. 125/250</t>
  </si>
  <si>
    <t>jednokrilna vrata svijetla dim. 90/200cm</t>
  </si>
  <si>
    <t>Demontaža kaljevih peći</t>
  </si>
  <si>
    <t>Demontaža kaljevih peći različitih dimenzija, u prosjeku dimenz. cca 50x70x150cm.</t>
  </si>
  <si>
    <t>Izvoditi prema prikazu intervencija u glavnom projektu i uz poštivanje svih pravila zaštite na radu u građevinarstvu.</t>
  </si>
  <si>
    <t>Gdje je to moguće poprečno na gredice izvesti rebro za ukrućenje, koje služi za jednoličniju raspodjelu opterećenja stropa na glavna rebra, a izvodi se kod raspona većeg od tri metra. Gdje to zbog drvenih greda nije moguće, ukrutu izvesti u dogovoru s projektantom konstrukcije i nadzornim inženjerom.</t>
  </si>
  <si>
    <t>VS</t>
  </si>
  <si>
    <t>hs</t>
  </si>
  <si>
    <t>lučne</t>
  </si>
  <si>
    <t>stup</t>
  </si>
  <si>
    <t>step</t>
  </si>
  <si>
    <t>vijenac</t>
  </si>
  <si>
    <t>Ako strop treba preuzeti opterećenje pregradnog zida, tada se ispod pregradnog zida, a u njegovom pravcu izvode dvije ili tri gredice jedna do druge da bi preuzele opterećenje zida.</t>
  </si>
  <si>
    <t>Gornji rub ispune poravnati sa gornjim rubom drvenih greda kako bi se tlačna ploča izvela u kontinuitetu.</t>
  </si>
  <si>
    <t>tem i nadt.serkl</t>
  </si>
  <si>
    <t>grede i nadvoji</t>
  </si>
  <si>
    <t xml:space="preserve">Zatvaranje izvoditi sa trajno-elastično-plastičnim kitom kao npr. Thyocol ili odgovarajući jednakovrijedan proizvod. Uključena prethodna postava moltoprem trake. Rad po uputi proizvođača sa pripremom spoja prajmerom. </t>
  </si>
  <si>
    <t xml:space="preserve">                                                                                                                                                                 </t>
  </si>
  <si>
    <t>Izrada polumontažnog stropa kao tip "Wienerberger - Porotherm strop" ili jednakovrijedan proizvod od predgotovljenih gredica armiranih uzdužnom armaturom, stropnih ispuna od šuplje opeke visine 16cm, tlačne ploče debljine 6cm armirane sa armaturnom mrežom. Gredice se postavljaju između drvenih greda na osnom razmaku 60cm.</t>
  </si>
  <si>
    <t>Jednakovrijedan proizvod:</t>
  </si>
  <si>
    <t>UKUPNO 3:</t>
  </si>
  <si>
    <t>Uklanjanju se i odvoze na deponij svi slojevi osim drvenog grednika.</t>
  </si>
  <si>
    <t xml:space="preserve">Žbukanje zidova </t>
  </si>
  <si>
    <t xml:space="preserve">Otucanje žbuke zidova na mjestima izvedbe novih elektroinstalacija. Obuhvat i trase prema uputi projektanta i nadzornog inženjera. </t>
  </si>
  <si>
    <t>Djelomično otucanje žbuke zidova</t>
  </si>
  <si>
    <t>L</t>
  </si>
  <si>
    <t xml:space="preserve">žbukanje </t>
  </si>
  <si>
    <t>Gletanje predviđeno za kompletne površine zidova.</t>
  </si>
  <si>
    <t>gletanje</t>
  </si>
  <si>
    <r>
      <t>Obračun po</t>
    </r>
    <r>
      <rPr>
        <sz val="10"/>
        <rFont val="Arial"/>
        <family val="2"/>
      </rPr>
      <t xml:space="preserve"> m</t>
    </r>
    <r>
      <rPr>
        <vertAlign val="superscript"/>
        <sz val="10"/>
        <rFont val="Arial"/>
        <family val="2"/>
      </rPr>
      <t>1</t>
    </r>
    <r>
      <rPr>
        <sz val="10"/>
        <rFont val="Arial"/>
        <family val="2"/>
      </rPr>
      <t xml:space="preserve"> reški.</t>
    </r>
  </si>
  <si>
    <r>
      <t>U jed. cijeni materijal, fugiranje, reparatur kitovi, gletanje "glet" kitom i pomoćna skela. Obračun po m</t>
    </r>
    <r>
      <rPr>
        <vertAlign val="superscript"/>
        <sz val="10"/>
        <rFont val="Arial"/>
        <family val="2"/>
      </rPr>
      <t>2</t>
    </r>
    <r>
      <rPr>
        <sz val="10"/>
        <rFont val="Arial"/>
        <family val="2"/>
      </rPr>
      <t xml:space="preserve"> .</t>
    </r>
  </si>
  <si>
    <t>T</t>
  </si>
  <si>
    <t xml:space="preserve">Predviđa se odvoz na odlagalište otpada sukladno propisu – potrebno uključiti u cijenu stavki rušenja i demontaže. Predvidiva udaljenost do 10 km. </t>
  </si>
  <si>
    <t>RED. BROJ</t>
  </si>
  <si>
    <t>OPIS STAVKE</t>
  </si>
  <si>
    <t>JEDINICA MJERE</t>
  </si>
  <si>
    <t>KOLIČINA</t>
  </si>
  <si>
    <t>CIJENA</t>
  </si>
  <si>
    <t>jedinična</t>
  </si>
  <si>
    <t>ukupna</t>
  </si>
  <si>
    <t xml:space="preserve">kom </t>
  </si>
  <si>
    <t>@</t>
  </si>
  <si>
    <t>NAPOMENE</t>
  </si>
  <si>
    <t>OBAVEZAN UVID NA LICU MJESTA PRIJE IZVEDBE!</t>
  </si>
  <si>
    <t>Izvođač je dužan svakoga dana očistiti prostore u kojima radi i komunicira!</t>
  </si>
  <si>
    <t xml:space="preserve">Opisane radove izvesti sa svim predradnjama potrebnim za kvalitetan rezultat! </t>
  </si>
  <si>
    <t>Rad uključuje obaveznu izmjeru na licu mjesta i izradu shema postavljanja koje odobrava projektant!</t>
  </si>
  <si>
    <t>Sve detalje dogovoriti s projektantom!</t>
  </si>
  <si>
    <t>Ovim radovima obuhvaćeni su svi radovi sa gips kartonskim pločama kao izrada pregradnih zidova uključivši ugradnju dovratnika gdje je to potrebno i potkonstrukcije za ugradnju instalacija vodovoda, kanalizacije i sl. te izrada obloge zidova i izrada spuštenih stropova uključivši izradu otvora za ugradnju instalacijskih elemenata, rasvjetnih tijela i sl.</t>
  </si>
  <si>
    <t>Gips-kartonske radove potrebno je izvoditi atestiranim proizvodima iz gipskartonskih ploča koji posjeduju svojstva propisana troškovničkim stavkama.</t>
  </si>
  <si>
    <t xml:space="preserve">Učvrsna sredstva za bočne masivne građevne elemente su tipli s vijcima, a za one građevne elemente koji nisu masivni učvrsna sredstva se određuju prema vrsti podloge. U području spojeva pregradnih zidova s bočnim građevnim elementima na profile je potrebno nanijeti brtveni kit ili PE brtvenu traku prema uputstvima proizvođača. </t>
  </si>
  <si>
    <t>Teži predmeti,  smatraju se dodatnim teretom i ako nisu uključeni u proračun jediničnih težina spuštenih stropova, trebaju se učvrstiti na međukatnu osnovnu konstrukciju.</t>
  </si>
  <si>
    <t>Izvođenje ove vrsti radova podrazumijeva angažiranje stručne radne snage i pripadajućeg originalnog alata.</t>
  </si>
  <si>
    <t xml:space="preserve">Jedinična cijena obuhvaća nabavu materijala sa uključenim transportom do gradilišta, skladištenje materijala i manipulaciju materijala na gradilištu, radnu skelu, izvođenje radova, popravku loše izvedenih radova i čišćenje prostora nakon završetka ovih radova. </t>
  </si>
  <si>
    <t>Kod otvora vrata svaki dovratnik izvesti od UA profila, a sve prema uputama proizvođača. Učvršćenje ploča na potkonstrukciju izvoditi originalnim pripadajućim vijcima za brzu montažu i odgovarajuću vrstu ploče uz obvezno upuštanje glave vijka za cca 2 mm u odnosu na ravninu vidljive plohe obloge zida ili stropa.</t>
  </si>
  <si>
    <t xml:space="preserve">• Voda  i pijesak HRN EN 1008, HRN EN 13139; 2003+AC;2006 </t>
  </si>
  <si>
    <t>NAPOMENA:</t>
  </si>
  <si>
    <t>Prije naručivanja keramičkih pločica kontaktirati investitora i  projektanta, te im dostaviti uzorke na odobrenje !</t>
  </si>
  <si>
    <t>Obavezna izmjera na licu mjesta!</t>
  </si>
  <si>
    <t>U prostorijama sanitarija gdje se na zidove polažu keramičke pločice do visine vrata,  potrebno je prilagoditi širinu fuge tako da se pločice ne režu po visini!</t>
  </si>
  <si>
    <t>Radove raditi u skladu s HRN EN 14411:2004 i Tehničkim uvjetima za izvođenje keramičarskih radova HRN U.F2.011/77. Ljepila za pločice prema HRN EN 12004:2008.</t>
  </si>
  <si>
    <t>Materijal:</t>
  </si>
  <si>
    <t xml:space="preserve">• keramičke pločice –glazirane/neglazirane – zidne </t>
  </si>
  <si>
    <t xml:space="preserve">• porculansko granitne pločice – gres – podne </t>
  </si>
  <si>
    <t>Izvođač treba upotrijebiti materijal koji po vrsti, boji i kvaliteti odgovara uzorku što ga odabere projektant. Ugrađene pločice moraju biti klase po opisu iz stavke troškovnika, a ako isto nije specificirano, moraju biti "A" klase, kako za podno tako i za zidno opločenje. Rubovi pločica moraju biti oštri, ravni, paralelni i neoštećeni, površine pločica bez zareza i mjehurića, boja pločica ujednačena.</t>
  </si>
  <si>
    <t>Prije početka radova izvođač je dužan ustanoviti kvalitetu podloge na kojoj se izvode keramičarski radovi, a ako ona nije dobra, mora o tome obavijestiti naručioca radova, kako bi se podloga mogla na vrijeme popraviti i pripremiti za izvedbu keramičarskih radova.Prije polaganja pločica, zid treba dobro očistiti, da se postigne čvrsta veza opločenja sa zidom (da pločice kasnije ne otpadaju). Sav prostor između pločica i zida treba biti potpuno ispunjen i zaliven veznim materijalom.</t>
  </si>
  <si>
    <t>Sastave ploha koje se opločuju trebaju biti izvedeni potpuno ravni i čisti. Završna opločenja odmah očistiti od nečistoće i veznog sredstva, a u svaku stavku uključeno je i konačno fino čišćenje površine, te fugiranje.</t>
  </si>
  <si>
    <t xml:space="preserve">Podne ravnine moraju biti potpuno  ravne i horizontalne, osim u prostorijama s podnim odvodima, gdje se izvode minimalni padovi prema tim odvodima. Uz podne rešetke, sifone i uz ostale rubove sve podne pločice  moraju biti obrezane na potrebnu mjeru i pravilno obrubljene. </t>
  </si>
  <si>
    <t>Organizaciju rada izvođač treba provesti tako da bude u skladu s operativnim planom, te da ne dođe do zakašnjenja s vlastitim radovima ili do ometanja u odvijanju radova drugih izvođača.Izvođač će pristupiti izvedbi tek nakon što projektant potpisom potvrdi sheme polaganja i  tehnološku razradu svih detalja.</t>
  </si>
  <si>
    <t>• uzimanje mjera na gradilištu  i definiranje ugradbenih dimenzija.</t>
  </si>
  <si>
    <t>• tehnološku razradu svih detalja</t>
  </si>
  <si>
    <t xml:space="preserve">• sav spojni materijal i materijal za fugiranje </t>
  </si>
  <si>
    <t xml:space="preserve">• postavu i skidanje radne skele </t>
  </si>
  <si>
    <t>• sve posredne i neposredne troškove za rad, materijal, alat i građevinske strojeve</t>
  </si>
  <si>
    <t>• sve transporte</t>
  </si>
  <si>
    <t>• čišćenje tokom rada</t>
  </si>
  <si>
    <t>Obračun:</t>
  </si>
  <si>
    <t>• opločenja podova i zidova po površini izražene u  m2</t>
  </si>
  <si>
    <t>• podnožje po dužini izraženo u  m1</t>
  </si>
  <si>
    <t>Betone i mortove miješati prema propisima za beton, odnosno za mortove. Sav beton se u principu mora miješati strojno, a naročito za AB konstrukcije. Obvezna upotreba min. 2 vibratora, uz prethodnu provjeru ispravnosti i posjedovanje rezervnog vibratora.</t>
  </si>
  <si>
    <t xml:space="preserve">Kod svih stavki betonskih radova u ovom troškovniku cijena sadrži dobavu betona, izradu oplate, ugradnju i njegu svježeg betona. Oplata treba  zadovoljiti statičku sigurnost za predviđeno opterećenje, a istu je potrebno pregledati od strane rukovoditelja radova prije samog betoniranja. </t>
  </si>
  <si>
    <t xml:space="preserve">Obveza je izvoditelja izraditi Projekt betona - ispitivanja betona i uzorci probnih kocki prema projektu. Nakon završetka izvođenja svih betonskih i zidarskih radova ishoditi atest za cijelu konstrukciju od ovlaštene ustanove koja je vršila ispitivanje betona. Trošak ispitivanja i ishođenja atesta uključiti u cijenu stavki troškovnika.  </t>
  </si>
  <si>
    <t>U cijenu uračunati sve troškove rada, materijala i transporta!</t>
  </si>
  <si>
    <t>Na sve što nije obuhvaćeno, navedeno i opisano u troškovničkim stavkama smatra se da se primjenjuju odgovarajući važeći normativi i standardi za pojedine vrste radova</t>
  </si>
  <si>
    <t>a/</t>
  </si>
  <si>
    <t>U stavkama gdje je dana mogućnost definiranja drugog, jednakovrijednog proizvoda od onog napisanog u samoj stavci, ukoliko izvoditelj ne definira jednakovrijedan proizvod smatra se da nudi onaj naveden u samoj stavci.</t>
  </si>
  <si>
    <t>Sve spojeve različitih materijala (na pr. opeka-beton) i mjesta prolaza instalacija kroz zid obvezno armirati pocinčanom žičanom mrežicom, točkasto varenom 20x20 mm - 25x25mm širine otvora, Ø1 mm. Važno osigurati dobro prianjanje žbuke i vezu sa postojećom žbukom koja nije uklanjana (rabitziranje spojeva). Na sve uglove, vertikalne ili horizontalne, montirati zaštitne uglovne, odnosno sokl pocinčane profile.</t>
  </si>
  <si>
    <t>Preko izolacije izvodi se vezni brzo sušeći estrih na bazi cementa i aditiva na koji se mogu polagati keramičke pločice nakon 24 sata, kao Mapei TOPCEM PRONTO ili jednakovrijedan proizvod drugog proizvođača. Nanošenje u debljini oko 6 cm, prema preporuci proizvođača. 
S obzirom na debljinu estriha, potrebno ga je lagano armirati (rabitz mrežom), a prema preporuci proizvođača. Izvesti dilataciju svakih 4 - 5 m, odnosno svakih 25 m². Estrih odvojiti od zidova cca 1 cm (plivajući pod).
Estih je potrebno izvesti u manjoj debljini u prostorima gdje se postavljaju keramičke pločice (cca 1 cm manja visina, ovisno o debljini pločice).
Estrih se ugrađuje strojno - pumpom, te zaglađuje helikopterom, tako da je gornja površina glazure iznivelirana, zaribana i treba zadovoljiti uvjetima za polaganje linoleuma ili keramike.   Obračun po m2 tlocrtne površine mjereno od zida do zida sa svim predviđenim slojevima.</t>
  </si>
  <si>
    <t xml:space="preserve">Žbukanje zidova na mjestima gdje je žbuka ukonjena grubom i finom vapneno cementnom produžnom žbukom, s predhodnim nabacivanjem cementnog šprica; žbuka debljine 2cm. Visina prostorija do 3,50m. Mort za žbukanje prema HRN EN 998-1:2003 je  M5. </t>
  </si>
  <si>
    <t>Obračun isključivo prema upisu u građevinski dnevnik uz odobrenje nadzornog inženjera.</t>
  </si>
  <si>
    <t xml:space="preserve"> - zidar (VKV)</t>
  </si>
  <si>
    <t xml:space="preserve"> - radnik (NKV)</t>
  </si>
  <si>
    <t>sati</t>
  </si>
  <si>
    <t xml:space="preserve">Cementni namazi i glazure izvode se kao međuslojevi u podovima ili kao finalni slojevi poda. Podloga na koje se namazi  i glazure nanose moraju biti čiste i suhe. Mort za izradu glazura i namaza je cementni mort omjera 1:3 marke M-10. Površina namaza i glazura mora pratiti projektiranu plohu sa maksimalnim mjestimičnim odstupanjem od +(-) 3mm. Površinska  obrada ovisi o namjeni namaza ili glazure.  </t>
  </si>
  <si>
    <t xml:space="preserve">Izrada pregradnih zidova ukupne debljine 12,5cm. Na jednostruku tipsku metalnu potkonstrukciju debljine (CW profili 75mm) učvršćuju se obostrano dvostruke gipskartonske ploče kao sistem Knauf ili jednakovrijedni proizvod,  svaka debljine 12,5mm. Izolacijski sloj iz mineralne vune 40kg/m3 debljine 5cm. Međusobni spojevi GK ploča i spojevi sa stropom bandažirani staklenom mrežicom i zapunjeni masom za reške. Rubovi završeni tipskim rubnim završetkom. Kompletno s pomoćnim materijalom i podkonstrukcijom. Obloga mora biti sastavljena prema uputama proizvođača s posebnom pažnjom na izradi spojeva prema stropu i podu. Kompletno pregletana čitava ploha zida - kvaliteta Q2. Sve priređeno za ličenje. U svemu prema standardu i uputama proizvođača. Visina zida 385cm. Kod izrade potkonstrukcije ugraditi ojačanja i potkonstrukciju za dovratnike predviđenih jednokrilnih vrata. 
U cijenu uključiti dobavu materijala potkonstrukcije i obloge, prijevoz, pripremu za montažu, sve potrebne spojne elemente, radnu skelu i rad. Obračun po m2, tj. kom za dovratnike. 
</t>
  </si>
  <si>
    <t>Fuge između ploča ispunjavaju se također pripadajućim ispunjačem i ojačavaju perforiranom papirnatom trakom za spojnice, a izložene ivice ojačavaju se aluminijskim perforiranim Al-profilima. Kod uglova i ivica hodnika i prostora opterećenih velikom frekvencijom prolaza tj. mogućnosti oštećenja potrebno je koristiti adektvatne proizvode prema uptustvima proizvođača. Kod impregniranih gipskartonskih ploča treba koristiti impregnirani Uniflott.</t>
  </si>
  <si>
    <t>kazetni strop - armstrong 60/60</t>
  </si>
  <si>
    <t xml:space="preserve">Jedinična cijena uključuje: </t>
  </si>
  <si>
    <t xml:space="preserve">Stavka može propisati izradu veznog brzo sušećeg estriha na bazi cementa i aditiva na koji se podne obloge mogu polagati u vrlo kratkim rokovima. Nanošenje, način rada, dilatacije i način armiranja ovisno o debljini  i prema preporuci proizvođača. </t>
  </si>
  <si>
    <t>UKUPNO B:</t>
  </si>
  <si>
    <t>Popločenje zidova sanitarija glaziranim keramičkim pločicama u više boja, I klase, većeg formata, kao npr. 50x25cm. Vrstu i boju pločica, kao i način popločenja dogovoriti s projektantom. Pločice se polažu u ljepilo, te sa završnom obradom spojnica pločica gotovom masom za fugiranje u boji. Obvezno podudaranje reški pod-zid.</t>
  </si>
  <si>
    <t xml:space="preserve">Zidna keramike do visine 1,60m od gotovog poda. </t>
  </si>
  <si>
    <t>kat lab ulica</t>
  </si>
  <si>
    <t>+ PDV 25%</t>
  </si>
  <si>
    <t>VENTILACIJA</t>
  </si>
  <si>
    <t>ZOT 150   dobavni ventil</t>
  </si>
  <si>
    <t>ZOV 150   odsisni ventil</t>
  </si>
  <si>
    <t>Izolacija kanala armaflex izolacijom debljine 19 mm sa potrošnim materijalom</t>
  </si>
  <si>
    <t>Sitni potrošni materijal (pasta, srebrni lem, meki lem, kisik, acetilen, brtveni materijal, brusne i rezne ploče, svrdla, nosači kanala i opreme, oslonci i sl.)</t>
  </si>
  <si>
    <t>paušalno</t>
  </si>
  <si>
    <t>Nabava i montaža naprijed navedenog materijala i opreme do pune pogonske gotovosti. U stavku nisu uključene probe instalacija, regulaciju, sva potrebna ispitivanja od strane ovlaštene ustanove sve do kompletno završene montaže. U stavku su uključeni transportni troškovi.</t>
  </si>
  <si>
    <t xml:space="preserve">        A.  EL.ENERGETSKI RAZVOD  I IZJEDNAČENJE POTENCIJALA</t>
  </si>
  <si>
    <t>-</t>
  </si>
  <si>
    <t>komp</t>
  </si>
  <si>
    <t>Dobava i montaža perforiranog nosača kabela PK-sa komplet priborom na zidnu konstrukciju iznad spuštenog stropa (nosači, koljena i poklopci). Kanale galvanski povezati na uzemljivač.</t>
  </si>
  <si>
    <t xml:space="preserve">širina 100/50                                                  </t>
  </si>
  <si>
    <t xml:space="preserve">širina 50/50                                                  </t>
  </si>
  <si>
    <t xml:space="preserve">Dobava i montaža PVC kanala, sa komplet priborom na zidnu konstrukciju iznad spuštenog stropa. </t>
  </si>
  <si>
    <t xml:space="preserve">širina 40/40                                                  </t>
  </si>
  <si>
    <t xml:space="preserve">širina 30/30                                                  </t>
  </si>
  <si>
    <t xml:space="preserve">širina 25/25                                                  </t>
  </si>
  <si>
    <t xml:space="preserve">širina 15/15                                                  </t>
  </si>
  <si>
    <t>Bušenje rupa u zidu za prolaz kablova.</t>
  </si>
  <si>
    <t>Sitni i nepredviđeni radovi prema upisu investitora ili nadzornog inženjera u građ.dnevnik</t>
  </si>
  <si>
    <t>Dobava i ugradnja kabela i vodiča koji se polažu dijelom nadžbukno na već postavljene kabelske kanale (hodnici, sanitarije, ) dijelom u PVC cijevi, dijelom u iskopane šliceve u zidu ili stropu, za rasvjetu i utičnice. U jediničnu cijenu uračunati sva dubljenja zida, spajanje kabela u kutijama i sitni materijal, te skelu. Svi vodiči i kabeli moraju odgovarati standardu HRN N.C3.220.</t>
  </si>
  <si>
    <r>
      <t>FG70R 3x1,5 mm</t>
    </r>
    <r>
      <rPr>
        <vertAlign val="superscript"/>
        <sz val="10"/>
        <rFont val="Arial"/>
        <family val="2"/>
      </rPr>
      <t>2</t>
    </r>
    <r>
      <rPr>
        <sz val="10"/>
        <rFont val="Arial"/>
        <family val="2"/>
      </rPr>
      <t xml:space="preserve">                                      </t>
    </r>
  </si>
  <si>
    <r>
      <t>FG70R 5x1,5 mm</t>
    </r>
    <r>
      <rPr>
        <vertAlign val="superscript"/>
        <sz val="10"/>
        <rFont val="Arial"/>
        <family val="2"/>
      </rPr>
      <t>2</t>
    </r>
    <r>
      <rPr>
        <sz val="10"/>
        <rFont val="Arial"/>
        <family val="2"/>
      </rPr>
      <t xml:space="preserve">                                      </t>
    </r>
  </si>
  <si>
    <r>
      <t>FG70R 3x2,5 mm</t>
    </r>
    <r>
      <rPr>
        <vertAlign val="superscript"/>
        <sz val="10"/>
        <rFont val="Arial"/>
        <family val="2"/>
      </rPr>
      <t>2</t>
    </r>
    <r>
      <rPr>
        <sz val="10"/>
        <rFont val="Arial"/>
        <family val="2"/>
      </rPr>
      <t xml:space="preserve">                                      </t>
    </r>
  </si>
  <si>
    <r>
      <t>FG70R 5x2,5 mm</t>
    </r>
    <r>
      <rPr>
        <vertAlign val="superscript"/>
        <sz val="10"/>
        <rFont val="Arial"/>
        <family val="2"/>
      </rPr>
      <t>2</t>
    </r>
    <r>
      <rPr>
        <sz val="10"/>
        <rFont val="Arial"/>
        <family val="2"/>
      </rPr>
      <t xml:space="preserve">                                      </t>
    </r>
  </si>
  <si>
    <r>
      <t xml:space="preserve">PVC cijevi </t>
    </r>
    <r>
      <rPr>
        <sz val="10"/>
        <rFont val="Symbol"/>
        <family val="1"/>
      </rPr>
      <t>F</t>
    </r>
    <r>
      <rPr>
        <sz val="10"/>
        <rFont val="Arial"/>
        <family val="2"/>
      </rPr>
      <t xml:space="preserve"> 20</t>
    </r>
  </si>
  <si>
    <r>
      <t>YSLCY 3x1,5 mm</t>
    </r>
    <r>
      <rPr>
        <vertAlign val="superscript"/>
        <sz val="10"/>
        <rFont val="Arial"/>
        <family val="2"/>
      </rPr>
      <t>2</t>
    </r>
    <r>
      <rPr>
        <sz val="10"/>
        <rFont val="Arial"/>
        <family val="2"/>
      </rPr>
      <t xml:space="preserve"> </t>
    </r>
  </si>
  <si>
    <r>
      <t>PP/L 5x0,75 mm</t>
    </r>
    <r>
      <rPr>
        <vertAlign val="superscript"/>
        <sz val="10"/>
        <rFont val="Arial"/>
        <family val="2"/>
      </rPr>
      <t>2</t>
    </r>
    <r>
      <rPr>
        <sz val="10"/>
        <rFont val="Arial"/>
        <family val="2"/>
      </rPr>
      <t xml:space="preserve">, za regulator                       </t>
    </r>
  </si>
  <si>
    <t>sklopka obična pž</t>
  </si>
  <si>
    <t>sklopka izmjenična pž</t>
  </si>
  <si>
    <t>sklopka serijska pž</t>
  </si>
  <si>
    <t>priključnica III-polna pž. šuko</t>
  </si>
  <si>
    <t>priključnica III-polna sa poklopcem pž. šuko</t>
  </si>
  <si>
    <t xml:space="preserve">fiksni priključak III-polni </t>
  </si>
  <si>
    <t>Dobava i montaža DLP kanala, sa komplet priborom na zid 65x150, poklopci, nosači pregrada, spojnice, završni poklopci, unutarnji kutevi</t>
  </si>
  <si>
    <t>Spajanje opreme u uredima i laboratorijama sa isporučiocem istih</t>
  </si>
  <si>
    <r>
      <t>Dobava i montaža konduktivnog spoja odnosno izrada vijčanog spoja na aparat ili metalnu masu Cu pletenicom 25 mm</t>
    </r>
    <r>
      <rPr>
        <vertAlign val="superscript"/>
        <sz val="10"/>
        <rFont val="Arial"/>
        <family val="2"/>
      </rPr>
      <t>2</t>
    </r>
    <r>
      <rPr>
        <sz val="10"/>
        <rFont val="Arial"/>
        <family val="2"/>
      </rPr>
      <t xml:space="preserve"> u dužini od 10 do 15 cm.</t>
    </r>
  </si>
  <si>
    <t>UKUPNO B2:</t>
  </si>
  <si>
    <t>C.  ELEKTROINSTALACIJA  PANIK RASVJETE</t>
  </si>
  <si>
    <t>Dobava i izvođenje rasvjetnog mjesta sa  vodičem FG7OR 3,4x1,5 mm2, komplet sa razvodnim i spojnim materijalom za panik svjetiljke. Vodič položiti u prizemlju u već položene limene kanale hodnika, u  limenim kanalima dvorane u PVC cijevi i u žbuku, sa predhodnim dubljenjem zida. Napajanje sa RP.</t>
  </si>
  <si>
    <t>Funkcionalna ispitivanja panik rasvjete.</t>
  </si>
  <si>
    <t>D. RASVJETA</t>
  </si>
  <si>
    <t>UKUPNO D:</t>
  </si>
  <si>
    <t>H. INSTALACIJA SLABE STRUJE</t>
  </si>
  <si>
    <t>H. INSTALACIJA TELEFONA, RAČUNALA</t>
  </si>
  <si>
    <t>Dobava i montaža perforiranog nosača kabela PK-sa komplet priborom na zidnu konstrukciju iznad spuštenog stropa (nosači, koljena i poklopci) sa ljeve i desne strane hodnika kroz sobe djece. Kanale galvanski povezati na uzemljivač. Kanale položiti od KTO</t>
  </si>
  <si>
    <r>
      <t xml:space="preserve">Dobava i montaža PVC cijevi </t>
    </r>
    <r>
      <rPr>
        <sz val="10"/>
        <rFont val="Symbol"/>
        <family val="1"/>
      </rPr>
      <t>F</t>
    </r>
    <r>
      <rPr>
        <sz val="10"/>
        <rFont val="Arial"/>
        <family val="2"/>
      </rPr>
      <t xml:space="preserve"> 20 mm za telefonsku instalaciju, uredima dijelom u PK kanalima  a dijelom u žbuci uz predhodno dubljenje zida.</t>
    </r>
  </si>
  <si>
    <t>Dobava i uvlačenje vodiča UTP cat 6. u već postavljene PVC cijevi i PK kanale, za telefone i računala.</t>
  </si>
  <si>
    <t>Spajanje UTP cat.6 kabela u priključnicama i ormaru telekom operatera centra.</t>
  </si>
  <si>
    <t>Ispitivanje el.teh.uvjetnih vrijednosti i kompletiranje ispitnih protokola., te kategorije 6.</t>
  </si>
  <si>
    <t>UKUPNO H:</t>
  </si>
  <si>
    <t>J.  PRIPREMNI RADOVI</t>
  </si>
  <si>
    <t>Privremeno odspajanje napajanja građevine i formiranje privremenog građevinskog priključka za vrijeme izvođenja radova.</t>
  </si>
  <si>
    <t>Demontaža postojeće el.opreme u dijelu građevine koji se rekonstruira (rasvjetna tijela, protuprovalna centrala sa detektorima, telefonska oprema i slično) sa predajom iste investitoru.</t>
  </si>
  <si>
    <t>Demontaža postojeće el.instalacije u dijelu građevine koji se rekonstruira.</t>
  </si>
  <si>
    <t>Osiguranje postojećeg TK priključka za vrijeme izvođenje radova od oštećenja (zaštita kabela i zaštita od nedolaska kratkog spoja linije).</t>
  </si>
  <si>
    <t>Ponovna montaža demontiranih svjetiljki u prizemlju na mikrolokacije prema dogovoru sa investitorom. (Demontirane svjetiljke sa kata i prizemlja)</t>
  </si>
  <si>
    <t>UKUPNO J:</t>
  </si>
  <si>
    <t>K.  ZAVRŠNI RADOVI</t>
  </si>
  <si>
    <t xml:space="preserve">a) prije stavljanja el.instalacije u naponsko stanje odnosno prije tehničkog prijema ona mora biti pregledana i ispitana u skladu odredbi Tehničkih propisa za el.instalacije niskog napona (NN 05/10) postupak i način kontroliranja verifikacije, svojstva, karakteristike i kvalitete el.instalacije i obaveza ispitivanja prema Normi HD 60364-6 </t>
  </si>
  <si>
    <t xml:space="preserve">b) izvedeni sistem zaštite od indirektnog dodira i mjerenje impedanije petlje kvara </t>
  </si>
  <si>
    <t>c) mjerenje otpora izolacije</t>
  </si>
  <si>
    <t>d) mjerenja otpora uzemljivača i uzemljenja</t>
  </si>
  <si>
    <t>e) ispitivanje i kontrola povezanosti svih metalnih masa</t>
  </si>
  <si>
    <t>f) mjerenje, podešavanje zaštite el.motora</t>
  </si>
  <si>
    <t>g) ispitivanja razdjelno-pogonskih i tehnoloških razdjelnika</t>
  </si>
  <si>
    <t>h) funkcijska ispitivanja el.instalacija</t>
  </si>
  <si>
    <t>i) reviziona knjiga inst.zaštite od munje</t>
  </si>
  <si>
    <t>j) mjerenje jakosti rasvjete</t>
  </si>
  <si>
    <t>k) izvedena dokumentacija se predaje prije zakazanog tehničkog pregleda u tri primjerka</t>
  </si>
  <si>
    <t>Kompletiranje ispitnih listova i dokaz o kvaliteti isporučenog, odnosno ugrađenog materijala da je u skladu sa HR standardima. Dokumentacija se kompletira u jednom primjerku sa numeriranim stranicama.</t>
  </si>
  <si>
    <t>Primopredaja kompletno izvedene el.tehničke instalacije između korisnika, odnosno investitora, izradom obračunske dokumentacije sa dokaznicom mjera, potrebnim analizama i skicama, a sve prema uputstvima za obračun el.montažnih radova</t>
  </si>
  <si>
    <t>UKUPNO K:</t>
  </si>
  <si>
    <t>A)</t>
  </si>
  <si>
    <t>EL.ENERGETSKI RAZVOD I IZJED.POTENCIJALA</t>
  </si>
  <si>
    <t xml:space="preserve">EL.INSTALACIJA KAT </t>
  </si>
  <si>
    <t>C)</t>
  </si>
  <si>
    <t>EL.INSTALACIJA PANIK RASVJETE</t>
  </si>
  <si>
    <t>D)</t>
  </si>
  <si>
    <t>EL.INSTALACIJA RASVJETE</t>
  </si>
  <si>
    <t>H)</t>
  </si>
  <si>
    <t xml:space="preserve">ELEKTROINSTALACIJA SLABE STRUJE </t>
  </si>
  <si>
    <t>J)</t>
  </si>
  <si>
    <t>K)</t>
  </si>
  <si>
    <t>ZAVRŠNI RADOVI</t>
  </si>
  <si>
    <t>REKAPITULACIJA - INSTALACIJE</t>
  </si>
  <si>
    <t>Uključena armatura tlačne ploče.</t>
  </si>
  <si>
    <t>Uključena masa za niveliranje.</t>
  </si>
  <si>
    <t xml:space="preserve"> A+B/</t>
  </si>
  <si>
    <t>STROJARSKE INSTALACIJE: VENTILACIJA</t>
  </si>
  <si>
    <r>
      <t>m</t>
    </r>
    <r>
      <rPr>
        <vertAlign val="superscript"/>
        <sz val="10"/>
        <rFont val="Arial"/>
        <family val="2"/>
      </rPr>
      <t>2</t>
    </r>
  </si>
  <si>
    <t>Sve radove na rekonstrukcije Službe za Mikrobiologiju i parazitologiju potrebno je izvoditi u dogovoru s nadležnim konzervatorom i glavnim nadzornim inženjerom.</t>
  </si>
  <si>
    <r>
      <t>UKUPNO 2</t>
    </r>
    <r>
      <rPr>
        <sz val="11"/>
        <rFont val="Arial"/>
        <family val="2"/>
      </rPr>
      <t>:</t>
    </r>
  </si>
  <si>
    <t>UKUPNO  4:</t>
  </si>
  <si>
    <t>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 Maksimalno mjestimično odstupanje od zadane ravnine je +(-) 2mm. Ukoliko neravnine budu veće popravak izravnanja ide na teret ove stavke. Na sudarima estriha sa zidovima, stupovima, dovratnicima i ostalim  vertikalnim elementima konstrukcije, te  oko  elemenata instalacija koji prodiru kroz pod, potrebno je izvesti  dilatacijsku fugu.</t>
  </si>
  <si>
    <t>Po završetku plivajućeg poda od cem. estriha potrebno je zapisnički preuzeti izvedenu podlogu i to tako da budu prisutni nadzorni inženjer, izvoditelj estrih podloge i podopolagač završnog sloja. U slučaju da se mjerenjem utvrde neravnine veće od odzvoljenih odstupanja, poravnanje izvršiti samonivelirajućim masama tiksotropnim izravnavajućim mortom s ultrabrzim vezanjem za izravnavanje i saniranje lokalnih neravnina podova i stubišta (spremnim za daljnju obradu nakona 4 sata). U slučaju pukotina neophodno je izvesti sanaciju istih kao što je gore navedeno. Poravnanje i sanacija pukotina ide na teret izvođača cem. estriha.</t>
  </si>
  <si>
    <t>Pri izradi pregradnih zidova, pri oblozi zidova i stropova kao potkonstrukcija mogu se koristiti samo originalni profili od čeličnog lima proizvođača gips-kartonskih ploča sa svim pripadajućim priborom za međusobnu vezu profila i za učvršćenje profila na osnovnu konstrukciju. Obavezno je držati se sistema jednog proizvođača.</t>
  </si>
  <si>
    <t>REKAPITULACIJA SVIH RADOVA</t>
  </si>
  <si>
    <t>ANK-4-4-CR-L-A-H-F198 ... Tlačni</t>
  </si>
  <si>
    <t>ANK-4-4-CR-L-B-H-F198 ... Odsisni</t>
  </si>
  <si>
    <t>Izrada kanala iz pocinčanog lima debljine od 0,75 do1,0 mm, za dovod i odvod zraka sve prema DIN 24157 list 2. U stavku su uključeni i prijelazni komadi, uključivo spojnice, brtve, nosači, ovjesi, jedrena platna, fazonski komadi, spužvasta izolacija armaflex ili jednakovrijedan proizvod ______________________________________________ i dr. dimenzija prema nacrtu.</t>
  </si>
  <si>
    <t>REKAPITULACIJA ELEKTROINSTALACIJA JAKE STRUJE</t>
  </si>
  <si>
    <t>GRAĐEVINSKO-OBRTNIČKI RADOVI</t>
  </si>
  <si>
    <r>
      <t>Zračni ventil za dobavu i odsis zraka u prostorije nazivne količine zraka u dobavi i odsisu od maksimalno 150 m</t>
    </r>
    <r>
      <rPr>
        <vertAlign val="superscript"/>
        <sz val="10"/>
        <rFont val="Arial"/>
        <family val="2"/>
      </rPr>
      <t>3</t>
    </r>
    <r>
      <rPr>
        <sz val="10"/>
        <rFont val="Arial"/>
        <family val="2"/>
      </rPr>
      <t>/h, izrađen od čeličnog lima, standardno plastificiran u bijelu boju, proizvod kao Klimaoprema ili jednakovrijedan proizvod ______________________________________________</t>
    </r>
  </si>
  <si>
    <t>Stropni anemostat sa priključnom kutijom i horizontalnim priključkom sa zaklopkom i podesivim elementima, lakiran u RAL-u prema izboru arhitekta. Kućišta dobavnog i odsisnog anemostata su toplinski i akustički izolirana, proizvod kao Klimaoprema ili jednakovrijedan proizvod ______________________________________________:</t>
  </si>
  <si>
    <t>Dobava, montaža i spajanje priključnica 2xRJ-45 cat.6 kao Legrand Mozaic  ili jednakovrijedan proizvod ______________________________________________sa nosačem za DLP kanal i ostalim spojnim i montažnim priborom i materijalom (2x076561+010952).</t>
  </si>
  <si>
    <t>Dobava, montaža i spajanje svjetiljke kao IntraLighting DEMI HDP 3x14W T16 G5 EB white (11.1414.3140.1)  ili jednakovrijedan proizvod ______________________________________________ - ugradna čelična svjetiljka, termostatski plastificirana u bijelu boju, sa visokosjajnim paraboličnim rasterom, elektroničkom predspojnom spravom i tri izvora T5, 14W, 3000K, u stavku uračunti i izvore svjetla.
Tehničke karakteristike:
Optika: Biparabolični visokosjajnim raster od Al parenog srebrom
Blještanje (UGR):&lt;500Cd/m2 kod 55°
Jamstvo: 5 god</t>
  </si>
  <si>
    <t>Dobava, montaža i spajanje nadgradne panik svjetiljke Star 8W/3h N/M IP40 sa piktogramom  ili jednakovrijedan proizvod ______________________________________________</t>
  </si>
  <si>
    <t>priključnica III-polna trostruka Mozaik sa nosačem za DLP kanal(077403+010956)  ili jednakovrijedan proizvod ______________________________________________</t>
  </si>
  <si>
    <t>Dobava i montaža sklopnih i priključnih naprava sa svim potrebnim predradnjama, uključene inst.kutije za pž. sklopke i utičnice:</t>
  </si>
  <si>
    <t>B.ELEKTROINSTALACIJA  KATA</t>
  </si>
  <si>
    <t>B)</t>
  </si>
  <si>
    <t>Stavkom su obuhvaćeni svi potrebni radovi (kvalitetna obrada reški i sl.). Strop vatrootpornosti R90.</t>
  </si>
  <si>
    <t>Dobava i izrada ravnog vatrootpornog stropa od gipskartonskih ploča d=2x2cm. Ugradba na metalnu potkonstrukciju pričvršćenu na drveni grednik na katu. Spušteni strop se postavlja na visini cca3,55m od gotovog poda. Strop služi za požarno odvajanje nekorištenog tavana, ne ostaje vidljiv jer se dodatno postavlja kazetirani strop u koji se ugrađuje potrebna oprema.</t>
  </si>
  <si>
    <t xml:space="preserve"> - Štemanje zid.od blok opeke za postavu vodovodnih cijevi (samo za jednu cijev) U slučaju vođenja više cijevi jednim kanalom obračunava se i toliko puta štemanje.</t>
  </si>
  <si>
    <t xml:space="preserve"> - štemanje u prizemlju</t>
  </si>
  <si>
    <t xml:space="preserve"> - štemanje na katu</t>
  </si>
  <si>
    <t xml:space="preserve"> -  NO 15 postava cijevi u zidu</t>
  </si>
  <si>
    <t xml:space="preserve"> -  NO 20 postava cijevi u zidu</t>
  </si>
  <si>
    <t xml:space="preserve"> - Zidarsko krpanje zidova nakon postave cijevi (1-2 cijevi)</t>
  </si>
  <si>
    <t xml:space="preserve"> - glavni ventil NO 20</t>
  </si>
  <si>
    <t xml:space="preserve"> - kutni ventil NO 15</t>
  </si>
  <si>
    <r>
      <rPr>
        <b/>
        <sz val="10"/>
        <rFont val="Arial"/>
        <family val="2"/>
      </rPr>
      <t>RAZVOD KANALIZACIJE U OBJEKTU</t>
    </r>
    <r>
      <rPr>
        <sz val="10"/>
        <rFont val="Arial"/>
        <family val="2"/>
      </rPr>
      <t xml:space="preserve"> Dobava i postava PVC cijevi  u pod ili zid za odvod. Cijevi se postavljaju na betonsku podlogu-konstrukciju poda ili zid uz podešavanje minimalnog pada. Obračun po m dužnom postavljenih i učvršćenih cijevi  sa pažnjom da učvršćenje ne prelazi visinu konstrukcije  poda ili zida. Fazonski komadi obračunavaju se po komadu a obračunavaju se za DN 100 kao 0,8 m cijevi, za DN 75 kao 0,5 m i DN 50 kao 0,3 m cijevi  istog promjera</t>
    </r>
  </si>
  <si>
    <t xml:space="preserve"> - DN 50 u estrihu ili zidnom kanalu</t>
  </si>
  <si>
    <t xml:space="preserve"> - DN 70 u estrihu ili zidnom kanalu</t>
  </si>
  <si>
    <t xml:space="preserve"> - DN 50 u podu iz HDPE (varene cijevi)</t>
  </si>
  <si>
    <t xml:space="preserve"> - Zidarsko krpanje zidova nakon postave cijevi po dužnom metru zidnog kanala</t>
  </si>
  <si>
    <t xml:space="preserve">VODOVOD I KANALIZACIJA </t>
  </si>
  <si>
    <t>UKUPNO 1. VODOVOD I KANALIZACIJA:</t>
  </si>
  <si>
    <t xml:space="preserve">UKUPNO 2. ELEKTROINSTALACIJE: </t>
  </si>
  <si>
    <t>UKUPNO 3. VENTILACIJA:</t>
  </si>
  <si>
    <t>Homogena linoleum podna obloga s -Xtreme Finish xfTM surface sa zaštitnim tretmanom, održavanje vodom i neutralnim deterđentima ili jednakovrijedan proizvod ______________________________________________. .</t>
  </si>
  <si>
    <t>Nabava, doprema i polaganje lijepljenjem homogene linoleum podne obloge, proizvod jednakovrijedan kao Tarkett Linoleum Veneto xf 2.0 mm ili jednakovrijedan proizvod ______________________________________________. .</t>
  </si>
  <si>
    <t>Obrada zidova skidanjem stare i dotrajale boje, popravak eventualno oštećene žbuke,  lokalno gletanje, brušenje, čišćenje, kitanje manjih oštećenja i pukotina, temeljni premaz disperzionom impregnacijom za novu i staru žbuku, popravke kistom, te  završna obrada akrilnom mozaik bojom (periva) kao npr. JUB AkrilDekor, ili JUB saten (sjajna latex boja), ili jednakovrijedan proizvod ______________________________________________. Koristi se za bojenje zidova  jače izloženih prljanju. Nanosi se špricanjem u dva sloja.</t>
  </si>
  <si>
    <t>Bojenje zidova od gipskartonskih ploča akrilnom mozaik bojom (periva) kao npr. JUB AkrilDekor, ili JUB saten (sjajna latex boja), ili jednakovrijedan proizvod ______________________________________________. Koristi se za bojenje zidova  jače izloženih prljanju. Nanosi se špricanjem u dva sloja.</t>
  </si>
  <si>
    <r>
      <rPr>
        <b/>
        <sz val="10"/>
        <rFont val="Arial"/>
        <family val="2"/>
      </rPr>
      <t>ISPITIVANJE NEPROPUSNOSTI UNUTARNJE KANALIZACIJE</t>
    </r>
    <r>
      <rPr>
        <sz val="10"/>
        <rFont val="Arial"/>
        <family val="2"/>
      </rPr>
      <t xml:space="preserve"> vršit će se u sljedećoj fazi uređenja, nakon spajanja na ostatak sustava, a svakako prije spajanja sanitarne opreme u tom dijelu.</t>
    </r>
  </si>
  <si>
    <t>ISPITIVANJE NEPROPUSNOSTI VODOVODA UNUTAR OBJEKTA i DEZINFEKCIJA VODOVODNE INSTALACIJE vršit će se u sljedećoj fazi uređenja, nakon spajanja na ostatak sustava, a svakako prije spajanja sanitarne opreme u tom dijelu.</t>
  </si>
  <si>
    <t>Kompletiranje tehničke dokumentacije za cjelokupno izvedene elektrotehničke radove 1. FAZE na građevini specificirane u opisnim troškovnicima:</t>
  </si>
  <si>
    <r>
      <rPr>
        <b/>
        <sz val="10"/>
        <rFont val="Arial"/>
        <family val="2"/>
      </rPr>
      <t>RAZVOD VODOVODA U OBJEKTU</t>
    </r>
    <r>
      <rPr>
        <sz val="10"/>
        <rFont val="Arial"/>
        <family val="2"/>
      </rPr>
      <t xml:space="preserve"> Izvedba razvodnih vodovodnih polipropilenskih kao GREENLIFE (sustav Pipe life) cijevi za hladnu i toplu vodu ili jednakovrijedan proizvod ______________________________________________. Cijevi se ugrađuju u instalacijske kanale, te pričvršćuju uza zid kukama, omataju filcom debljine 5 mm ili pjenastom oblogom. U stavci je uključeno  bušenje zidova i postava cijevi. Obračun po m dužnom postavljenih cijevi sa svim potrebnim fazonskim komadima i potrošnim materijalom. 
VENTILI u stavci je uključena cijena dobave i montaže zapornih mjedenih kutnih ventila sa kromiranom rozetom. Ventili se ugrađuju u zid pred svakim izljevnim mjestom.</t>
    </r>
  </si>
</sst>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quot;Da&quot;;&quot;Da&quot;;&quot;Ne&quot;"/>
    <numFmt numFmtId="173" formatCode="&quot;Istina&quot;;&quot;Istina&quot;;&quot;Laž&quot;"/>
    <numFmt numFmtId="174" formatCode="&quot;Uključeno&quot;;&quot;Uključeno&quot;;&quot;Isključeno&quot;"/>
    <numFmt numFmtId="175" formatCode="&quot;Yes&quot;;&quot;Yes&quot;;&quot;No&quot;"/>
    <numFmt numFmtId="176" formatCode="&quot;True&quot;;&quot;True&quot;;&quot;False&quot;"/>
    <numFmt numFmtId="177" formatCode="&quot;On&quot;;&quot;On&quot;;&quot;Off&quot;"/>
    <numFmt numFmtId="178" formatCode="[$¥€-2]\ #,##0.00_);[Red]\([$€-2]\ #,##0.00\)"/>
    <numFmt numFmtId="179" formatCode="_-&quot;kn&quot;\ * #,##0.00_-;\-&quot;kn&quot;\ * #,##0.00_-;_-&quot;kn&quot;\ * &quot;-&quot;??_-;_-@_-"/>
    <numFmt numFmtId="180" formatCode="#,##0.00\ &quot;kn&quot;"/>
    <numFmt numFmtId="181" formatCode="0.0"/>
    <numFmt numFmtId="182" formatCode="#,##0.00_ ;\-#,##0.00\ "/>
    <numFmt numFmtId="183" formatCode="#,"/>
    <numFmt numFmtId="184" formatCode="#,##0.0"/>
    <numFmt numFmtId="185" formatCode="#,##0\ [$kn-41A]"/>
  </numFmts>
  <fonts count="93">
    <font>
      <sz val="10"/>
      <name val="Arial"/>
      <family val="0"/>
    </font>
    <font>
      <sz val="10"/>
      <name val="Times New Roman"/>
      <family val="1"/>
    </font>
    <font>
      <b/>
      <i/>
      <sz val="10"/>
      <name val="Arial"/>
      <family val="2"/>
    </font>
    <font>
      <i/>
      <sz val="10"/>
      <name val="Arial"/>
      <family val="2"/>
    </font>
    <font>
      <u val="single"/>
      <sz val="10"/>
      <name val="Arial"/>
      <family val="2"/>
    </font>
    <font>
      <b/>
      <sz val="10"/>
      <name val="Arial"/>
      <family val="2"/>
    </font>
    <font>
      <b/>
      <sz val="12"/>
      <name val="Arial"/>
      <family val="2"/>
    </font>
    <font>
      <u val="single"/>
      <sz val="10"/>
      <color indexed="12"/>
      <name val="Arial"/>
      <family val="2"/>
    </font>
    <font>
      <u val="single"/>
      <sz val="10"/>
      <color indexed="36"/>
      <name val="Arial"/>
      <family val="2"/>
    </font>
    <font>
      <i/>
      <sz val="10"/>
      <name val="Times New Roman"/>
      <family val="1"/>
    </font>
    <font>
      <sz val="11"/>
      <name val="Times New Roman"/>
      <family val="1"/>
    </font>
    <font>
      <b/>
      <sz val="11"/>
      <name val="Arial"/>
      <family val="2"/>
    </font>
    <font>
      <sz val="11"/>
      <name val="Arial"/>
      <family val="2"/>
    </font>
    <font>
      <vertAlign val="superscript"/>
      <sz val="10"/>
      <name val="Arial"/>
      <family val="2"/>
    </font>
    <font>
      <b/>
      <i/>
      <sz val="11"/>
      <name val="Arial"/>
      <family val="2"/>
    </font>
    <font>
      <sz val="12"/>
      <name val="Arial"/>
      <family val="2"/>
    </font>
    <font>
      <b/>
      <sz val="12"/>
      <name val="Times New Roman"/>
      <family val="1"/>
    </font>
    <font>
      <b/>
      <i/>
      <sz val="12"/>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0"/>
      <color indexed="53"/>
      <name val="Arial"/>
      <family val="2"/>
    </font>
    <font>
      <b/>
      <sz val="14"/>
      <name val="Arial"/>
      <family val="2"/>
    </font>
    <font>
      <sz val="9"/>
      <name val="Arial"/>
      <family val="2"/>
    </font>
    <font>
      <sz val="11"/>
      <color indexed="8"/>
      <name val="Calibri"/>
      <family val="2"/>
    </font>
    <font>
      <sz val="10"/>
      <name val="Arial CE"/>
      <family val="0"/>
    </font>
    <font>
      <sz val="10"/>
      <name val="Arial Narrow"/>
      <family val="2"/>
    </font>
    <font>
      <sz val="10"/>
      <name val="Helv"/>
      <family val="0"/>
    </font>
    <font>
      <sz val="11"/>
      <color indexed="8"/>
      <name val="Arial"/>
      <family val="2"/>
    </font>
    <font>
      <b/>
      <i/>
      <u val="single"/>
      <sz val="11"/>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name val="Arial"/>
      <family val="2"/>
    </font>
    <font>
      <sz val="8"/>
      <name val="Arial"/>
      <family val="2"/>
    </font>
    <font>
      <u val="single"/>
      <sz val="10"/>
      <name val="Arial Narrow"/>
      <family val="2"/>
    </font>
    <font>
      <sz val="1"/>
      <color indexed="16"/>
      <name val="Courier"/>
      <family val="1"/>
    </font>
    <font>
      <sz val="10"/>
      <name val="Symbol"/>
      <family val="1"/>
    </font>
    <font>
      <b/>
      <sz val="10"/>
      <name val="Arial CE"/>
      <family val="0"/>
    </font>
    <font>
      <sz val="6"/>
      <name val="Arial CE"/>
      <family val="0"/>
    </font>
    <font>
      <sz val="12"/>
      <name val="Arial CE"/>
      <family val="2"/>
    </font>
    <font>
      <sz val="10"/>
      <color indexed="8"/>
      <name val="Calibri"/>
      <family val="2"/>
    </font>
    <font>
      <sz val="10"/>
      <color indexed="51"/>
      <name val="Arial"/>
      <family val="2"/>
    </font>
    <font>
      <sz val="10"/>
      <color indexed="56"/>
      <name val="Arial"/>
      <family val="2"/>
    </font>
    <font>
      <sz val="10"/>
      <color indexed="36"/>
      <name val="Arial"/>
      <family val="2"/>
    </font>
    <font>
      <sz val="11"/>
      <color indexed="10"/>
      <name val="Arial"/>
      <family val="2"/>
    </font>
    <font>
      <b/>
      <sz val="12"/>
      <color indexed="10"/>
      <name val="Arial"/>
      <family val="2"/>
    </font>
    <font>
      <u val="single"/>
      <sz val="10"/>
      <color indexed="10"/>
      <name val="Arial"/>
      <family val="2"/>
    </font>
    <font>
      <b/>
      <i/>
      <sz val="12"/>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FF0000"/>
      <name val="Arial"/>
      <family val="2"/>
    </font>
    <font>
      <sz val="10"/>
      <color theme="9" tint="0.5999900102615356"/>
      <name val="Arial"/>
      <family val="2"/>
    </font>
    <font>
      <sz val="10"/>
      <color rgb="FFFF0000"/>
      <name val="Arial"/>
      <family val="2"/>
    </font>
    <font>
      <sz val="10"/>
      <color theme="3"/>
      <name val="Arial"/>
      <family val="2"/>
    </font>
    <font>
      <sz val="10"/>
      <color rgb="FF7030A0"/>
      <name val="Arial"/>
      <family val="2"/>
    </font>
    <font>
      <sz val="11"/>
      <color rgb="FFFF0000"/>
      <name val="Arial"/>
      <family val="2"/>
    </font>
    <font>
      <b/>
      <sz val="12"/>
      <color rgb="FFFF0000"/>
      <name val="Arial"/>
      <family val="2"/>
    </font>
    <font>
      <u val="single"/>
      <sz val="10"/>
      <color rgb="FFFF0000"/>
      <name val="Arial"/>
      <family val="2"/>
    </font>
    <font>
      <b/>
      <i/>
      <sz val="12"/>
      <color rgb="FFFF0000"/>
      <name val="Arial"/>
      <family val="2"/>
    </font>
    <font>
      <sz val="12"/>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indexed="13"/>
        <bgColor indexed="64"/>
      </patternFill>
    </fill>
    <fill>
      <patternFill patternType="solid">
        <fgColor theme="0" tint="-0.149990007281303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s>
  <cellStyleXfs count="2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25" fillId="3" borderId="0" applyNumberFormat="0" applyBorder="0" applyAlignment="0" applyProtection="0"/>
    <xf numFmtId="0" fontId="64" fillId="4" borderId="0" applyNumberFormat="0" applyBorder="0" applyAlignment="0" applyProtection="0"/>
    <xf numFmtId="0" fontId="25" fillId="5" borderId="0" applyNumberFormat="0" applyBorder="0" applyAlignment="0" applyProtection="0"/>
    <xf numFmtId="0" fontId="64" fillId="6" borderId="0" applyNumberFormat="0" applyBorder="0" applyAlignment="0" applyProtection="0"/>
    <xf numFmtId="0" fontId="25" fillId="7" borderId="0" applyNumberFormat="0" applyBorder="0" applyAlignment="0" applyProtection="0"/>
    <xf numFmtId="0" fontId="64" fillId="8" borderId="0" applyNumberFormat="0" applyBorder="0" applyAlignment="0" applyProtection="0"/>
    <xf numFmtId="0" fontId="25" fillId="9" borderId="0" applyNumberFormat="0" applyBorder="0" applyAlignment="0" applyProtection="0"/>
    <xf numFmtId="0" fontId="64" fillId="10" borderId="0" applyNumberFormat="0" applyBorder="0" applyAlignment="0" applyProtection="0"/>
    <xf numFmtId="0" fontId="25" fillId="11" borderId="0" applyNumberFormat="0" applyBorder="0" applyAlignment="0" applyProtection="0"/>
    <xf numFmtId="0" fontId="64" fillId="12" borderId="0" applyNumberFormat="0" applyBorder="0" applyAlignment="0" applyProtection="0"/>
    <xf numFmtId="0" fontId="25"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25" fillId="16" borderId="0" applyNumberFormat="0" applyBorder="0" applyAlignment="0" applyProtection="0"/>
    <xf numFmtId="0" fontId="64" fillId="17" borderId="0" applyNumberFormat="0" applyBorder="0" applyAlignment="0" applyProtection="0"/>
    <xf numFmtId="0" fontId="25" fillId="18" borderId="0" applyNumberFormat="0" applyBorder="0" applyAlignment="0" applyProtection="0"/>
    <xf numFmtId="0" fontId="64" fillId="19" borderId="0" applyNumberFormat="0" applyBorder="0" applyAlignment="0" applyProtection="0"/>
    <xf numFmtId="0" fontId="25" fillId="9" borderId="0" applyNumberFormat="0" applyBorder="0" applyAlignment="0" applyProtection="0"/>
    <xf numFmtId="0" fontId="64" fillId="20" borderId="0" applyNumberFormat="0" applyBorder="0" applyAlignment="0" applyProtection="0"/>
    <xf numFmtId="0" fontId="25" fillId="21" borderId="0" applyNumberFormat="0" applyBorder="0" applyAlignment="0" applyProtection="0"/>
    <xf numFmtId="0" fontId="64" fillId="22"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65" fillId="24" borderId="0" applyNumberFormat="0" applyBorder="0" applyAlignment="0" applyProtection="0"/>
    <xf numFmtId="0" fontId="31" fillId="25" borderId="0" applyNumberFormat="0" applyBorder="0" applyAlignment="0" applyProtection="0"/>
    <xf numFmtId="0" fontId="65" fillId="26" borderId="0" applyNumberFormat="0" applyBorder="0" applyAlignment="0" applyProtection="0"/>
    <xf numFmtId="0" fontId="31" fillId="16" borderId="0" applyNumberFormat="0" applyBorder="0" applyAlignment="0" applyProtection="0"/>
    <xf numFmtId="0" fontId="65" fillId="27" borderId="0" applyNumberFormat="0" applyBorder="0" applyAlignment="0" applyProtection="0"/>
    <xf numFmtId="0" fontId="31" fillId="18" borderId="0" applyNumberFormat="0" applyBorder="0" applyAlignment="0" applyProtection="0"/>
    <xf numFmtId="0" fontId="65" fillId="28" borderId="0" applyNumberFormat="0" applyBorder="0" applyAlignment="0" applyProtection="0"/>
    <xf numFmtId="0" fontId="31" fillId="29" borderId="0" applyNumberFormat="0" applyBorder="0" applyAlignment="0" applyProtection="0"/>
    <xf numFmtId="0" fontId="65" fillId="30" borderId="0" applyNumberFormat="0" applyBorder="0" applyAlignment="0" applyProtection="0"/>
    <xf numFmtId="0" fontId="31" fillId="31" borderId="0" applyNumberFormat="0" applyBorder="0" applyAlignment="0" applyProtection="0"/>
    <xf numFmtId="0" fontId="65" fillId="32" borderId="0" applyNumberFormat="0" applyBorder="0" applyAlignment="0" applyProtection="0"/>
    <xf numFmtId="0" fontId="31" fillId="33" borderId="0" applyNumberFormat="0" applyBorder="0" applyAlignment="0" applyProtection="0"/>
    <xf numFmtId="0" fontId="0" fillId="34" borderId="1" applyNumberFormat="0" applyFont="0" applyAlignment="0" applyProtection="0"/>
    <xf numFmtId="0" fontId="0" fillId="35" borderId="2" applyNumberFormat="0" applyFont="0" applyAlignment="0" applyProtection="0"/>
    <xf numFmtId="0" fontId="0" fillId="35" borderId="2" applyNumberFormat="0" applyFont="0" applyAlignment="0" applyProtection="0"/>
    <xf numFmtId="0" fontId="0" fillId="35" borderId="2" applyNumberFormat="0" applyFont="0" applyAlignment="0" applyProtection="0"/>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43" fontId="0" fillId="0" borderId="0" applyFont="0" applyFill="0" applyBorder="0" applyAlignment="0" applyProtection="0"/>
    <xf numFmtId="43" fontId="0" fillId="0" borderId="0" applyFont="0" applyFill="0" applyBorder="0" applyAlignment="0" applyProtection="0"/>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0" fontId="66" fillId="36" borderId="0" applyNumberFormat="0" applyBorder="0" applyAlignment="0" applyProtection="0"/>
    <xf numFmtId="0" fontId="32" fillId="7" borderId="0" applyNumberFormat="0" applyBorder="0" applyAlignment="0" applyProtection="0"/>
    <xf numFmtId="0" fontId="25" fillId="0" borderId="0">
      <alignment/>
      <protection/>
    </xf>
    <xf numFmtId="183" fontId="50" fillId="0" borderId="0">
      <alignment/>
      <protection locked="0"/>
    </xf>
    <xf numFmtId="183" fontId="50" fillId="0" borderId="0">
      <alignment/>
      <protection locked="0"/>
    </xf>
    <xf numFmtId="183" fontId="50" fillId="0" borderId="0">
      <alignment/>
      <protection locked="0"/>
    </xf>
    <xf numFmtId="183" fontId="50" fillId="0" borderId="0">
      <alignment/>
      <protection locked="0"/>
    </xf>
    <xf numFmtId="0" fontId="7" fillId="0" borderId="0" applyNumberFormat="0" applyFill="0" applyBorder="0" applyAlignment="0" applyProtection="0"/>
    <xf numFmtId="0" fontId="67" fillId="0" borderId="0" applyNumberFormat="0" applyFill="0" applyBorder="0" applyAlignment="0" applyProtection="0"/>
    <xf numFmtId="0" fontId="65" fillId="37" borderId="0" applyNumberFormat="0" applyBorder="0" applyAlignment="0" applyProtection="0"/>
    <xf numFmtId="0" fontId="31" fillId="38" borderId="0" applyNumberFormat="0" applyBorder="0" applyAlignment="0" applyProtection="0"/>
    <xf numFmtId="0" fontId="65" fillId="39" borderId="0" applyNumberFormat="0" applyBorder="0" applyAlignment="0" applyProtection="0"/>
    <xf numFmtId="0" fontId="31" fillId="40" borderId="0" applyNumberFormat="0" applyBorder="0" applyAlignment="0" applyProtection="0"/>
    <xf numFmtId="0" fontId="65" fillId="41" borderId="0" applyNumberFormat="0" applyBorder="0" applyAlignment="0" applyProtection="0"/>
    <xf numFmtId="0" fontId="31" fillId="42" borderId="0" applyNumberFormat="0" applyBorder="0" applyAlignment="0" applyProtection="0"/>
    <xf numFmtId="0" fontId="65" fillId="43" borderId="0" applyNumberFormat="0" applyBorder="0" applyAlignment="0" applyProtection="0"/>
    <xf numFmtId="0" fontId="31" fillId="29" borderId="0" applyNumberFormat="0" applyBorder="0" applyAlignment="0" applyProtection="0"/>
    <xf numFmtId="0" fontId="65" fillId="44" borderId="0" applyNumberFormat="0" applyBorder="0" applyAlignment="0" applyProtection="0"/>
    <xf numFmtId="0" fontId="31" fillId="31" borderId="0" applyNumberFormat="0" applyBorder="0" applyAlignment="0" applyProtection="0"/>
    <xf numFmtId="0" fontId="65" fillId="45" borderId="0" applyNumberFormat="0" applyBorder="0" applyAlignment="0" applyProtection="0"/>
    <xf numFmtId="0" fontId="31" fillId="46" borderId="0" applyNumberFormat="0" applyBorder="0" applyAlignment="0" applyProtection="0"/>
    <xf numFmtId="0" fontId="68" fillId="47" borderId="3" applyNumberFormat="0" applyAlignment="0" applyProtection="0"/>
    <xf numFmtId="0" fontId="33" fillId="48" borderId="4" applyNumberFormat="0" applyAlignment="0" applyProtection="0"/>
    <xf numFmtId="0" fontId="69" fillId="47" borderId="5" applyNumberFormat="0" applyAlignment="0" applyProtection="0"/>
    <xf numFmtId="0" fontId="34" fillId="48" borderId="6" applyNumberFormat="0" applyAlignment="0" applyProtection="0"/>
    <xf numFmtId="0" fontId="70" fillId="49" borderId="0" applyNumberFormat="0" applyBorder="0" applyAlignment="0" applyProtection="0"/>
    <xf numFmtId="0" fontId="35" fillId="5" borderId="0" applyNumberFormat="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37" fillId="0" borderId="8" applyNumberFormat="0" applyFill="0" applyAlignment="0" applyProtection="0"/>
    <xf numFmtId="0" fontId="73" fillId="0" borderId="9" applyNumberFormat="0" applyFill="0" applyAlignment="0" applyProtection="0"/>
    <xf numFmtId="0" fontId="38" fillId="0" borderId="10" applyNumberFormat="0" applyFill="0" applyAlignment="0" applyProtection="0"/>
    <xf numFmtId="0" fontId="74" fillId="0" borderId="11" applyNumberFormat="0" applyFill="0" applyAlignment="0" applyProtection="0"/>
    <xf numFmtId="0" fontId="39" fillId="0" borderId="12" applyNumberFormat="0" applyFill="0" applyAlignment="0" applyProtection="0"/>
    <xf numFmtId="0" fontId="74"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75" fillId="50" borderId="0" applyNumberFormat="0" applyBorder="0" applyAlignment="0" applyProtection="0"/>
    <xf numFmtId="0" fontId="40" fillId="51" borderId="0" applyNumberFormat="0" applyBorder="0" applyAlignment="0" applyProtection="0"/>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3" fontId="29" fillId="0" borderId="0">
      <alignment horizontal="justify" vertical="justify"/>
      <protection/>
    </xf>
    <xf numFmtId="0" fontId="0" fillId="0" borderId="0">
      <alignment/>
      <protection/>
    </xf>
    <xf numFmtId="0" fontId="0" fillId="0" borderId="0">
      <alignment/>
      <protection/>
    </xf>
    <xf numFmtId="0" fontId="26" fillId="0" borderId="0">
      <alignment/>
      <protection/>
    </xf>
    <xf numFmtId="2" fontId="27" fillId="0" borderId="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5" fillId="0" borderId="0">
      <alignment/>
      <protection/>
    </xf>
    <xf numFmtId="0" fontId="76" fillId="0" borderId="0">
      <alignment/>
      <protection/>
    </xf>
    <xf numFmtId="2" fontId="27" fillId="0" borderId="0">
      <alignment/>
      <protection/>
    </xf>
    <xf numFmtId="9" fontId="0" fillId="0" borderId="0" applyFont="0" applyFill="0" applyBorder="0" applyAlignment="0" applyProtection="0"/>
    <xf numFmtId="0" fontId="77" fillId="0" borderId="13" applyNumberFormat="0" applyFill="0" applyAlignment="0" applyProtection="0"/>
    <xf numFmtId="0" fontId="41" fillId="0" borderId="14" applyNumberFormat="0" applyFill="0" applyAlignment="0" applyProtection="0"/>
    <xf numFmtId="0" fontId="8" fillId="0" borderId="0" applyNumberFormat="0" applyFill="0" applyBorder="0" applyAlignment="0" applyProtection="0"/>
    <xf numFmtId="0" fontId="78" fillId="52" borderId="15" applyNumberFormat="0" applyAlignment="0" applyProtection="0"/>
    <xf numFmtId="0" fontId="42" fillId="53" borderId="16" applyNumberFormat="0" applyAlignment="0" applyProtection="0"/>
    <xf numFmtId="0" fontId="28" fillId="0" borderId="0">
      <alignment/>
      <protection/>
    </xf>
    <xf numFmtId="0" fontId="28" fillId="0" borderId="0">
      <alignment/>
      <protection/>
    </xf>
    <xf numFmtId="0" fontId="79" fillId="0" borderId="0" applyNumberFormat="0" applyFill="0" applyBorder="0" applyAlignment="0" applyProtection="0"/>
    <xf numFmtId="0" fontId="43" fillId="0" borderId="0" applyNumberFormat="0" applyFill="0" applyBorder="0" applyAlignment="0" applyProtection="0"/>
    <xf numFmtId="0" fontId="80" fillId="0" borderId="0" applyNumberFormat="0" applyFill="0" applyBorder="0" applyAlignment="0" applyProtection="0"/>
    <xf numFmtId="0" fontId="44" fillId="0" borderId="0" applyNumberFormat="0" applyFill="0" applyBorder="0" applyAlignment="0" applyProtection="0"/>
    <xf numFmtId="0" fontId="81" fillId="0" borderId="17" applyNumberFormat="0" applyFill="0" applyAlignment="0" applyProtection="0"/>
    <xf numFmtId="0" fontId="45" fillId="0" borderId="18" applyNumberFormat="0" applyFill="0" applyAlignment="0" applyProtection="0"/>
    <xf numFmtId="0" fontId="82" fillId="54" borderId="5" applyNumberFormat="0" applyAlignment="0" applyProtection="0"/>
    <xf numFmtId="0" fontId="46" fillId="13"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9" fontId="26" fillId="0" borderId="0" applyFont="0" applyFill="0" applyBorder="0" applyAlignment="0" applyProtection="0"/>
    <xf numFmtId="44" fontId="6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586">
    <xf numFmtId="0" fontId="0" fillId="0" borderId="0" xfId="0" applyAlignment="1">
      <alignment/>
    </xf>
    <xf numFmtId="2" fontId="0" fillId="0" borderId="0" xfId="0" applyNumberFormat="1" applyFont="1" applyAlignment="1">
      <alignment/>
    </xf>
    <xf numFmtId="1" fontId="0" fillId="0" borderId="0" xfId="0" applyNumberFormat="1" applyFont="1" applyAlignment="1">
      <alignment horizontal="right" vertical="top" wrapText="1"/>
    </xf>
    <xf numFmtId="1" fontId="0" fillId="0" borderId="0" xfId="0" applyNumberFormat="1" applyFont="1" applyAlignment="1">
      <alignment horizontal="right"/>
    </xf>
    <xf numFmtId="1" fontId="3" fillId="0" borderId="0" xfId="0" applyNumberFormat="1" applyFont="1" applyAlignment="1">
      <alignment horizontal="right" vertical="top" wrapText="1"/>
    </xf>
    <xf numFmtId="2" fontId="3" fillId="0" borderId="0" xfId="0" applyNumberFormat="1" applyFont="1" applyAlignment="1">
      <alignment/>
    </xf>
    <xf numFmtId="2" fontId="0" fillId="0" borderId="19" xfId="0" applyNumberFormat="1" applyFont="1" applyBorder="1" applyAlignment="1">
      <alignment/>
    </xf>
    <xf numFmtId="1" fontId="1" fillId="0" borderId="0" xfId="0" applyNumberFormat="1" applyFont="1" applyAlignment="1">
      <alignment horizontal="right" vertical="top" wrapText="1"/>
    </xf>
    <xf numFmtId="1" fontId="1" fillId="0" borderId="0" xfId="0" applyNumberFormat="1" applyFont="1" applyAlignment="1">
      <alignment horizontal="right"/>
    </xf>
    <xf numFmtId="1" fontId="1" fillId="0" borderId="0" xfId="0" applyNumberFormat="1" applyFont="1" applyAlignment="1">
      <alignment horizontal="right" wrapText="1"/>
    </xf>
    <xf numFmtId="2" fontId="3" fillId="0" borderId="0" xfId="0" applyNumberFormat="1" applyFont="1" applyAlignment="1">
      <alignment/>
    </xf>
    <xf numFmtId="1" fontId="9" fillId="0" borderId="0" xfId="0" applyNumberFormat="1" applyFont="1" applyAlignment="1">
      <alignment horizontal="right" vertical="top" wrapText="1"/>
    </xf>
    <xf numFmtId="4" fontId="0" fillId="0" borderId="0" xfId="0" applyNumberFormat="1" applyFont="1" applyAlignment="1">
      <alignment/>
    </xf>
    <xf numFmtId="4" fontId="0" fillId="0" borderId="0" xfId="0" applyNumberFormat="1" applyFont="1" applyAlignment="1">
      <alignment horizontal="right"/>
    </xf>
    <xf numFmtId="4" fontId="0" fillId="0" borderId="0" xfId="0" applyNumberFormat="1" applyFont="1" applyAlignment="1">
      <alignment horizontal="justify" vertical="top" wrapText="1"/>
    </xf>
    <xf numFmtId="4" fontId="4" fillId="0" borderId="0" xfId="0" applyNumberFormat="1" applyFont="1" applyAlignment="1">
      <alignment horizontal="justify" vertical="top" wrapText="1"/>
    </xf>
    <xf numFmtId="4" fontId="0" fillId="0" borderId="0" xfId="0" applyNumberFormat="1" applyFont="1" applyAlignment="1">
      <alignment horizontal="right" vertical="top" wrapText="1"/>
    </xf>
    <xf numFmtId="4" fontId="0" fillId="0" borderId="0" xfId="0" applyNumberFormat="1" applyFont="1" applyAlignment="1">
      <alignment horizontal="left" vertical="top" wrapText="1"/>
    </xf>
    <xf numFmtId="4" fontId="2" fillId="0" borderId="0" xfId="0" applyNumberFormat="1" applyFont="1" applyAlignment="1">
      <alignment horizontal="right" vertical="top" wrapText="1"/>
    </xf>
    <xf numFmtId="4" fontId="0" fillId="0" borderId="0" xfId="0" applyNumberFormat="1" applyFont="1" applyBorder="1" applyAlignment="1">
      <alignment horizontal="right"/>
    </xf>
    <xf numFmtId="4" fontId="4" fillId="0" borderId="0" xfId="0" applyNumberFormat="1" applyFont="1" applyAlignment="1">
      <alignment vertical="top" wrapText="1"/>
    </xf>
    <xf numFmtId="4" fontId="0" fillId="0" borderId="0" xfId="0" applyNumberFormat="1" applyFont="1" applyAlignment="1">
      <alignment horizontal="right" wrapText="1"/>
    </xf>
    <xf numFmtId="4" fontId="2" fillId="0" borderId="0" xfId="0" applyNumberFormat="1" applyFont="1" applyBorder="1" applyAlignment="1">
      <alignment horizontal="right" vertical="top" wrapText="1"/>
    </xf>
    <xf numFmtId="4" fontId="0" fillId="0" borderId="0" xfId="0" applyNumberFormat="1" applyAlignment="1">
      <alignment/>
    </xf>
    <xf numFmtId="4" fontId="6" fillId="0" borderId="0" xfId="0" applyNumberFormat="1" applyFont="1" applyAlignment="1">
      <alignment horizontal="right" wrapText="1"/>
    </xf>
    <xf numFmtId="2" fontId="12" fillId="0" borderId="0" xfId="0" applyNumberFormat="1" applyFont="1" applyAlignment="1">
      <alignment/>
    </xf>
    <xf numFmtId="0" fontId="0" fillId="0" borderId="0" xfId="0" applyFont="1" applyAlignment="1">
      <alignment horizontal="justify"/>
    </xf>
    <xf numFmtId="0" fontId="0" fillId="0" borderId="0" xfId="0" applyFont="1" applyAlignment="1">
      <alignment/>
    </xf>
    <xf numFmtId="4" fontId="2" fillId="0" borderId="0" xfId="0" applyNumberFormat="1" applyFont="1" applyAlignment="1">
      <alignment horizontal="justify" vertical="top" wrapText="1"/>
    </xf>
    <xf numFmtId="1" fontId="5" fillId="0" borderId="0" xfId="0" applyNumberFormat="1" applyFont="1" applyBorder="1" applyAlignment="1">
      <alignment horizontal="right" wrapText="1"/>
    </xf>
    <xf numFmtId="2" fontId="0" fillId="0" borderId="0" xfId="0" applyNumberFormat="1" applyFont="1" applyAlignment="1">
      <alignment horizontal="right" vertical="top" wrapText="1"/>
    </xf>
    <xf numFmtId="2" fontId="0" fillId="0" borderId="0" xfId="0" applyNumberFormat="1" applyFont="1" applyBorder="1" applyAlignment="1">
      <alignment/>
    </xf>
    <xf numFmtId="1" fontId="9" fillId="0" borderId="0" xfId="0" applyNumberFormat="1" applyFont="1" applyBorder="1" applyAlignment="1">
      <alignment horizontal="right" vertical="top" wrapText="1"/>
    </xf>
    <xf numFmtId="4" fontId="3" fillId="0" borderId="0" xfId="0" applyNumberFormat="1" applyFont="1" applyBorder="1" applyAlignment="1">
      <alignment horizontal="right"/>
    </xf>
    <xf numFmtId="1" fontId="0" fillId="0" borderId="0" xfId="0" applyNumberFormat="1" applyFont="1" applyFill="1" applyAlignment="1">
      <alignment horizontal="right" vertical="top" wrapText="1"/>
    </xf>
    <xf numFmtId="4" fontId="0" fillId="0" borderId="0" xfId="0" applyNumberFormat="1" applyFont="1" applyFill="1" applyAlignment="1">
      <alignment horizontal="right" vertical="top" wrapText="1"/>
    </xf>
    <xf numFmtId="4" fontId="0" fillId="0" borderId="0" xfId="0" applyNumberFormat="1" applyFont="1" applyFill="1" applyAlignment="1">
      <alignment horizontal="right"/>
    </xf>
    <xf numFmtId="2" fontId="0" fillId="0" borderId="0" xfId="0" applyNumberFormat="1" applyFont="1" applyFill="1" applyAlignment="1">
      <alignment/>
    </xf>
    <xf numFmtId="4" fontId="0" fillId="0" borderId="0" xfId="0" applyNumberFormat="1" applyFont="1" applyFill="1" applyAlignment="1">
      <alignment horizontal="justify" vertical="top" wrapText="1"/>
    </xf>
    <xf numFmtId="4" fontId="0" fillId="0" borderId="19" xfId="0" applyNumberFormat="1" applyFont="1" applyBorder="1" applyAlignment="1">
      <alignment/>
    </xf>
    <xf numFmtId="0" fontId="12" fillId="0" borderId="0" xfId="0" applyFont="1" applyAlignment="1">
      <alignment/>
    </xf>
    <xf numFmtId="2" fontId="0" fillId="0" borderId="0" xfId="0" applyNumberFormat="1" applyFont="1" applyAlignment="1">
      <alignment horizontal="left"/>
    </xf>
    <xf numFmtId="0" fontId="12" fillId="0" borderId="0" xfId="0" applyFont="1" applyAlignment="1">
      <alignment horizontal="center"/>
    </xf>
    <xf numFmtId="0" fontId="5" fillId="0" borderId="0" xfId="0" applyFont="1" applyAlignment="1">
      <alignment horizontal="justify"/>
    </xf>
    <xf numFmtId="2" fontId="3" fillId="0" borderId="0" xfId="0" applyNumberFormat="1" applyFont="1" applyBorder="1" applyAlignment="1">
      <alignment/>
    </xf>
    <xf numFmtId="2" fontId="0" fillId="0" borderId="0" xfId="0" applyNumberFormat="1" applyFont="1" applyAlignment="1">
      <alignment horizontal="right"/>
    </xf>
    <xf numFmtId="4" fontId="5" fillId="0" borderId="0" xfId="0" applyNumberFormat="1" applyFont="1" applyBorder="1" applyAlignment="1">
      <alignment horizontal="justify" wrapText="1"/>
    </xf>
    <xf numFmtId="1" fontId="11" fillId="0" borderId="0" xfId="0" applyNumberFormat="1" applyFont="1" applyAlignment="1">
      <alignment horizontal="right" vertical="top" wrapText="1"/>
    </xf>
    <xf numFmtId="4" fontId="11" fillId="0" borderId="0" xfId="0" applyNumberFormat="1" applyFont="1" applyAlignment="1">
      <alignment horizontal="justify" vertical="top" wrapText="1"/>
    </xf>
    <xf numFmtId="2" fontId="12" fillId="0" borderId="0" xfId="0" applyNumberFormat="1" applyFont="1" applyAlignment="1">
      <alignment/>
    </xf>
    <xf numFmtId="1" fontId="12" fillId="0" borderId="0" xfId="0" applyNumberFormat="1" applyFont="1" applyAlignment="1">
      <alignment horizontal="right" vertical="top" wrapText="1"/>
    </xf>
    <xf numFmtId="4" fontId="11" fillId="0" borderId="0" xfId="0" applyNumberFormat="1" applyFont="1" applyAlignment="1">
      <alignment horizontal="right" vertical="top" wrapText="1"/>
    </xf>
    <xf numFmtId="4" fontId="0" fillId="0" borderId="0" xfId="0" applyNumberFormat="1" applyFont="1" applyFill="1" applyAlignment="1">
      <alignment vertical="top" wrapText="1"/>
    </xf>
    <xf numFmtId="2" fontId="0" fillId="0" borderId="0" xfId="0" applyNumberFormat="1" applyFont="1" applyAlignment="1">
      <alignment/>
    </xf>
    <xf numFmtId="2" fontId="15" fillId="0" borderId="0" xfId="0" applyNumberFormat="1" applyFont="1" applyAlignment="1">
      <alignment/>
    </xf>
    <xf numFmtId="2" fontId="14" fillId="0" borderId="0" xfId="0" applyNumberFormat="1" applyFont="1" applyAlignment="1">
      <alignment/>
    </xf>
    <xf numFmtId="1" fontId="6" fillId="0" borderId="0" xfId="0" applyNumberFormat="1" applyFont="1" applyAlignment="1">
      <alignment horizontal="right" vertical="top" wrapText="1"/>
    </xf>
    <xf numFmtId="4" fontId="6" fillId="0" borderId="0" xfId="0" applyNumberFormat="1" applyFont="1" applyAlignment="1">
      <alignment horizontal="justify" vertical="top" wrapText="1"/>
    </xf>
    <xf numFmtId="2" fontId="0" fillId="0" borderId="0" xfId="0" applyNumberFormat="1" applyFont="1" applyBorder="1" applyAlignment="1">
      <alignment/>
    </xf>
    <xf numFmtId="2" fontId="0" fillId="0" borderId="19" xfId="0" applyNumberFormat="1" applyFont="1" applyBorder="1" applyAlignment="1">
      <alignment/>
    </xf>
    <xf numFmtId="1" fontId="12" fillId="0" borderId="0" xfId="0" applyNumberFormat="1" applyFont="1" applyAlignment="1">
      <alignment horizontal="right" wrapText="1"/>
    </xf>
    <xf numFmtId="4" fontId="12" fillId="0" borderId="0" xfId="0" applyNumberFormat="1" applyFont="1" applyBorder="1" applyAlignment="1">
      <alignment horizontal="justify" wrapText="1"/>
    </xf>
    <xf numFmtId="4" fontId="12" fillId="0" borderId="0" xfId="0" applyNumberFormat="1" applyFont="1" applyAlignment="1">
      <alignment horizontal="justify" wrapText="1"/>
    </xf>
    <xf numFmtId="2" fontId="6" fillId="0" borderId="0" xfId="0" applyNumberFormat="1" applyFont="1" applyAlignment="1">
      <alignment/>
    </xf>
    <xf numFmtId="2" fontId="6" fillId="0" borderId="0" xfId="0" applyNumberFormat="1" applyFont="1" applyAlignment="1">
      <alignment/>
    </xf>
    <xf numFmtId="1" fontId="6" fillId="0" borderId="0" xfId="0" applyNumberFormat="1" applyFont="1" applyBorder="1" applyAlignment="1">
      <alignment horizontal="right" wrapText="1"/>
    </xf>
    <xf numFmtId="4" fontId="6" fillId="0" borderId="0" xfId="0" applyNumberFormat="1" applyFont="1" applyBorder="1" applyAlignment="1">
      <alignment horizontal="right" wrapText="1"/>
    </xf>
    <xf numFmtId="1" fontId="16" fillId="0" borderId="0" xfId="0" applyNumberFormat="1" applyFont="1" applyAlignment="1">
      <alignment horizontal="right" wrapText="1"/>
    </xf>
    <xf numFmtId="1" fontId="11" fillId="0" borderId="0" xfId="0" applyNumberFormat="1" applyFont="1" applyBorder="1" applyAlignment="1">
      <alignment horizontal="right" wrapText="1"/>
    </xf>
    <xf numFmtId="2" fontId="18" fillId="0" borderId="0" xfId="0" applyNumberFormat="1" applyFont="1" applyAlignment="1">
      <alignment/>
    </xf>
    <xf numFmtId="2" fontId="19" fillId="0" borderId="0" xfId="0" applyNumberFormat="1" applyFont="1" applyAlignment="1">
      <alignment/>
    </xf>
    <xf numFmtId="2" fontId="19" fillId="0" borderId="0" xfId="0" applyNumberFormat="1" applyFont="1" applyAlignment="1">
      <alignment/>
    </xf>
    <xf numFmtId="0" fontId="0" fillId="0" borderId="0" xfId="0" applyFont="1" applyAlignment="1">
      <alignment/>
    </xf>
    <xf numFmtId="2" fontId="0" fillId="0" borderId="0" xfId="0" applyNumberFormat="1" applyFont="1" applyFill="1" applyAlignment="1">
      <alignment/>
    </xf>
    <xf numFmtId="4" fontId="0" fillId="0" borderId="0" xfId="0" applyNumberFormat="1" applyFont="1" applyAlignment="1">
      <alignment/>
    </xf>
    <xf numFmtId="1" fontId="0" fillId="0" borderId="20" xfId="0" applyNumberFormat="1" applyFont="1" applyBorder="1" applyAlignment="1">
      <alignment horizontal="right" vertical="top" wrapText="1"/>
    </xf>
    <xf numFmtId="4" fontId="0" fillId="0" borderId="20" xfId="0" applyNumberFormat="1" applyFont="1" applyBorder="1" applyAlignment="1">
      <alignment horizontal="right"/>
    </xf>
    <xf numFmtId="2" fontId="0" fillId="0" borderId="20" xfId="0" applyNumberFormat="1" applyFont="1" applyBorder="1" applyAlignment="1">
      <alignment/>
    </xf>
    <xf numFmtId="4" fontId="0" fillId="0" borderId="20" xfId="0" applyNumberFormat="1" applyFont="1" applyBorder="1" applyAlignment="1">
      <alignment horizontal="right" vertical="top" wrapText="1"/>
    </xf>
    <xf numFmtId="2" fontId="0" fillId="0" borderId="20" xfId="0" applyNumberFormat="1" applyFont="1" applyBorder="1" applyAlignment="1">
      <alignment/>
    </xf>
    <xf numFmtId="2" fontId="19" fillId="0" borderId="0" xfId="0" applyNumberFormat="1" applyFont="1" applyBorder="1" applyAlignment="1">
      <alignment/>
    </xf>
    <xf numFmtId="2" fontId="22" fillId="0" borderId="0" xfId="0" applyNumberFormat="1" applyFont="1" applyAlignment="1">
      <alignment/>
    </xf>
    <xf numFmtId="1" fontId="10" fillId="0" borderId="0" xfId="0" applyNumberFormat="1" applyFont="1" applyBorder="1" applyAlignment="1">
      <alignment horizontal="right" vertical="top" wrapText="1"/>
    </xf>
    <xf numFmtId="4" fontId="11" fillId="0" borderId="0" xfId="0" applyNumberFormat="1" applyFont="1" applyBorder="1" applyAlignment="1">
      <alignment horizontal="right" vertical="top" wrapText="1"/>
    </xf>
    <xf numFmtId="4" fontId="12" fillId="0" borderId="0" xfId="0" applyNumberFormat="1" applyFont="1" applyBorder="1" applyAlignment="1">
      <alignment horizontal="right"/>
    </xf>
    <xf numFmtId="1" fontId="1" fillId="0" borderId="20" xfId="0" applyNumberFormat="1" applyFont="1" applyBorder="1" applyAlignment="1">
      <alignment horizontal="right" vertical="top" wrapText="1"/>
    </xf>
    <xf numFmtId="4" fontId="17" fillId="0" borderId="0" xfId="0" applyNumberFormat="1" applyFont="1" applyBorder="1" applyAlignment="1">
      <alignment horizontal="right" wrapText="1"/>
    </xf>
    <xf numFmtId="1" fontId="1" fillId="0" borderId="20" xfId="0" applyNumberFormat="1" applyFont="1" applyBorder="1" applyAlignment="1">
      <alignment horizontal="right" wrapText="1"/>
    </xf>
    <xf numFmtId="4" fontId="0" fillId="0" borderId="20" xfId="0" applyNumberFormat="1" applyFont="1" applyBorder="1" applyAlignment="1">
      <alignment horizontal="right" wrapText="1"/>
    </xf>
    <xf numFmtId="1" fontId="12" fillId="0" borderId="20" xfId="0" applyNumberFormat="1" applyFont="1" applyBorder="1" applyAlignment="1">
      <alignment horizontal="right" wrapText="1"/>
    </xf>
    <xf numFmtId="4" fontId="12" fillId="0" borderId="20" xfId="0" applyNumberFormat="1" applyFont="1" applyBorder="1" applyAlignment="1">
      <alignment horizontal="justify" wrapText="1"/>
    </xf>
    <xf numFmtId="2" fontId="12" fillId="0" borderId="20" xfId="0" applyNumberFormat="1" applyFont="1" applyBorder="1" applyAlignment="1">
      <alignment/>
    </xf>
    <xf numFmtId="2" fontId="11" fillId="0" borderId="0" xfId="0" applyNumberFormat="1" applyFont="1" applyBorder="1" applyAlignment="1">
      <alignment/>
    </xf>
    <xf numFmtId="1" fontId="10" fillId="0" borderId="21" xfId="0" applyNumberFormat="1" applyFont="1" applyBorder="1" applyAlignment="1">
      <alignment horizontal="right" wrapText="1"/>
    </xf>
    <xf numFmtId="2" fontId="12" fillId="0" borderId="21" xfId="0" applyNumberFormat="1" applyFont="1" applyBorder="1" applyAlignment="1">
      <alignment/>
    </xf>
    <xf numFmtId="2" fontId="12" fillId="0" borderId="21" xfId="0" applyNumberFormat="1" applyFont="1" applyBorder="1" applyAlignment="1">
      <alignment/>
    </xf>
    <xf numFmtId="4" fontId="12" fillId="0" borderId="21" xfId="0" applyNumberFormat="1" applyFont="1" applyBorder="1" applyAlignment="1" quotePrefix="1">
      <alignment horizontal="right" wrapText="1"/>
    </xf>
    <xf numFmtId="1" fontId="2" fillId="0" borderId="0" xfId="0" applyNumberFormat="1" applyFont="1" applyFill="1" applyAlignment="1">
      <alignment horizontal="right" vertical="top"/>
    </xf>
    <xf numFmtId="4" fontId="2" fillId="0" borderId="0" xfId="0" applyNumberFormat="1" applyFont="1" applyFill="1" applyAlignment="1">
      <alignment horizontal="left" vertical="top"/>
    </xf>
    <xf numFmtId="2" fontId="0" fillId="0" borderId="0" xfId="0" applyNumberFormat="1" applyFont="1" applyBorder="1" applyAlignment="1">
      <alignment horizontal="right" wrapText="1"/>
    </xf>
    <xf numFmtId="4" fontId="0" fillId="0" borderId="0" xfId="0" applyNumberFormat="1" applyFont="1" applyFill="1" applyBorder="1" applyAlignment="1">
      <alignment wrapText="1"/>
    </xf>
    <xf numFmtId="1" fontId="0" fillId="0" borderId="0" xfId="125" applyNumberFormat="1" applyFont="1" applyAlignment="1">
      <alignment horizontal="right" vertical="top" wrapText="1"/>
      <protection/>
    </xf>
    <xf numFmtId="2" fontId="0" fillId="0" borderId="0" xfId="0" applyNumberFormat="1" applyFont="1" applyAlignment="1">
      <alignment vertical="top"/>
    </xf>
    <xf numFmtId="2" fontId="0" fillId="0" borderId="0" xfId="0" applyNumberFormat="1" applyFont="1" applyFill="1" applyBorder="1" applyAlignment="1">
      <alignment horizontal="right" vertical="top" wrapText="1"/>
    </xf>
    <xf numFmtId="4" fontId="0" fillId="0" borderId="0" xfId="0" applyNumberFormat="1" applyFont="1" applyFill="1" applyBorder="1" applyAlignment="1">
      <alignment horizontal="right" vertical="top" wrapText="1"/>
    </xf>
    <xf numFmtId="0" fontId="0" fillId="0" borderId="0" xfId="0" applyFont="1" applyBorder="1" applyAlignment="1">
      <alignment horizontal="right"/>
    </xf>
    <xf numFmtId="2" fontId="4" fillId="0" borderId="0" xfId="125" applyNumberFormat="1" applyFont="1" applyFill="1" applyAlignment="1">
      <alignment horizontal="justify" vertical="top" wrapText="1"/>
      <protection/>
    </xf>
    <xf numFmtId="4" fontId="0" fillId="0" borderId="0" xfId="125" applyNumberFormat="1" applyFont="1" applyFill="1" applyBorder="1" applyAlignment="1">
      <alignment horizontal="justify" vertical="top" wrapText="1"/>
      <protection/>
    </xf>
    <xf numFmtId="4" fontId="0" fillId="0" borderId="0" xfId="0" applyNumberFormat="1" applyFont="1" applyFill="1" applyBorder="1" applyAlignment="1">
      <alignment horizontal="right"/>
    </xf>
    <xf numFmtId="2" fontId="0" fillId="0" borderId="0" xfId="0" applyNumberFormat="1" applyFont="1" applyFill="1" applyAlignment="1">
      <alignment horizontal="justify" vertical="top" wrapText="1"/>
    </xf>
    <xf numFmtId="0" fontId="23" fillId="0" borderId="0" xfId="0" applyFont="1" applyAlignment="1">
      <alignment horizontal="center"/>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43" fontId="0" fillId="0" borderId="0" xfId="217" applyFont="1" applyAlignment="1">
      <alignment horizontal="right" wrapText="1"/>
    </xf>
    <xf numFmtId="0" fontId="5" fillId="0" borderId="0" xfId="0" applyFont="1" applyAlignment="1">
      <alignment horizontal="center"/>
    </xf>
    <xf numFmtId="0" fontId="5" fillId="0" borderId="0" xfId="0" applyFont="1" applyAlignment="1">
      <alignment horizontal="right"/>
    </xf>
    <xf numFmtId="43" fontId="5" fillId="0" borderId="0" xfId="217" applyFont="1" applyAlignment="1">
      <alignment horizontal="right" wrapText="1"/>
    </xf>
    <xf numFmtId="0" fontId="5"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Font="1" applyFill="1" applyAlignment="1">
      <alignment horizontal="left"/>
    </xf>
    <xf numFmtId="0" fontId="0" fillId="0" borderId="0" xfId="0" applyFont="1" applyFill="1" applyAlignment="1">
      <alignment horizontal="center"/>
    </xf>
    <xf numFmtId="43" fontId="0" fillId="0" borderId="0" xfId="217" applyFont="1" applyFill="1" applyAlignment="1">
      <alignment horizontal="right" wrapText="1"/>
    </xf>
    <xf numFmtId="0" fontId="0" fillId="0" borderId="0" xfId="0" applyFont="1" applyFill="1" applyAlignment="1">
      <alignment vertical="top" wrapText="1"/>
    </xf>
    <xf numFmtId="0" fontId="21" fillId="0" borderId="0" xfId="0" applyFont="1" applyFill="1" applyAlignment="1">
      <alignment horizontal="left"/>
    </xf>
    <xf numFmtId="0" fontId="83" fillId="0" borderId="0" xfId="0" applyFont="1" applyFill="1" applyAlignment="1">
      <alignment horizontal="left"/>
    </xf>
    <xf numFmtId="0" fontId="12" fillId="0" borderId="0" xfId="0" applyFont="1" applyAlignment="1">
      <alignment horizontal="left"/>
    </xf>
    <xf numFmtId="0" fontId="24" fillId="0" borderId="0" xfId="0" applyFont="1" applyAlignment="1">
      <alignment horizontal="center" vertical="top"/>
    </xf>
    <xf numFmtId="0" fontId="24" fillId="0" borderId="0" xfId="0" applyFont="1" applyAlignment="1">
      <alignment vertical="top" wrapText="1"/>
    </xf>
    <xf numFmtId="0" fontId="0" fillId="0" borderId="0" xfId="0" applyFont="1" applyBorder="1" applyAlignment="1">
      <alignment/>
    </xf>
    <xf numFmtId="0" fontId="0" fillId="0" borderId="0" xfId="0" applyFont="1" applyFill="1" applyAlignment="1">
      <alignment/>
    </xf>
    <xf numFmtId="2" fontId="18" fillId="0" borderId="19" xfId="0" applyNumberFormat="1" applyFont="1" applyBorder="1" applyAlignment="1">
      <alignment/>
    </xf>
    <xf numFmtId="2" fontId="19" fillId="0" borderId="19" xfId="0" applyNumberFormat="1" applyFont="1" applyBorder="1" applyAlignment="1">
      <alignment/>
    </xf>
    <xf numFmtId="2" fontId="18" fillId="0" borderId="0" xfId="0" applyNumberFormat="1" applyFont="1" applyBorder="1" applyAlignment="1">
      <alignment/>
    </xf>
    <xf numFmtId="2" fontId="84" fillId="0" borderId="0" xfId="0" applyNumberFormat="1" applyFont="1" applyBorder="1" applyAlignment="1">
      <alignment/>
    </xf>
    <xf numFmtId="2" fontId="84" fillId="0" borderId="19" xfId="0" applyNumberFormat="1" applyFont="1" applyBorder="1" applyAlignment="1">
      <alignment/>
    </xf>
    <xf numFmtId="2" fontId="84" fillId="0" borderId="0" xfId="0" applyNumberFormat="1" applyFont="1" applyAlignment="1">
      <alignment/>
    </xf>
    <xf numFmtId="2" fontId="0" fillId="0" borderId="22" xfId="0" applyNumberFormat="1" applyFont="1" applyBorder="1" applyAlignment="1">
      <alignment/>
    </xf>
    <xf numFmtId="2" fontId="0" fillId="0" borderId="23" xfId="0" applyNumberFormat="1" applyFont="1" applyBorder="1" applyAlignment="1">
      <alignment/>
    </xf>
    <xf numFmtId="2" fontId="0" fillId="0" borderId="24" xfId="0" applyNumberFormat="1" applyFont="1" applyBorder="1" applyAlignment="1">
      <alignment/>
    </xf>
    <xf numFmtId="2" fontId="0" fillId="0" borderId="25" xfId="0" applyNumberFormat="1" applyFont="1" applyBorder="1" applyAlignment="1">
      <alignment/>
    </xf>
    <xf numFmtId="4" fontId="85" fillId="0" borderId="0" xfId="0" applyNumberFormat="1" applyFont="1" applyAlignment="1">
      <alignment horizontal="right" vertical="top" wrapText="1"/>
    </xf>
    <xf numFmtId="4" fontId="85" fillId="0" borderId="0" xfId="0" applyNumberFormat="1" applyFont="1" applyAlignment="1">
      <alignment/>
    </xf>
    <xf numFmtId="2" fontId="0" fillId="0" borderId="0" xfId="0" applyNumberFormat="1" applyFont="1" applyAlignment="1">
      <alignment horizontal="right"/>
    </xf>
    <xf numFmtId="2" fontId="85" fillId="0" borderId="0" xfId="0" applyNumberFormat="1" applyFont="1" applyAlignment="1">
      <alignment/>
    </xf>
    <xf numFmtId="4" fontId="0" fillId="0" borderId="0" xfId="125" applyNumberFormat="1" applyFont="1" applyFill="1" applyBorder="1" applyAlignment="1">
      <alignment horizontal="right"/>
      <protection/>
    </xf>
    <xf numFmtId="4" fontId="2" fillId="0" borderId="0" xfId="125" applyNumberFormat="1" applyFont="1" applyFill="1" applyAlignment="1">
      <alignment horizontal="left" vertical="top"/>
      <protection/>
    </xf>
    <xf numFmtId="1" fontId="0" fillId="0" borderId="0" xfId="125" applyNumberFormat="1" applyFont="1" applyFill="1" applyAlignment="1">
      <alignment horizontal="right" vertical="top" wrapText="1"/>
      <protection/>
    </xf>
    <xf numFmtId="1" fontId="2" fillId="0" borderId="0" xfId="125" applyNumberFormat="1" applyFont="1" applyFill="1" applyAlignment="1">
      <alignment horizontal="right" vertical="top" wrapText="1"/>
      <protection/>
    </xf>
    <xf numFmtId="2" fontId="0" fillId="0" borderId="0" xfId="125" applyNumberFormat="1" applyFont="1" applyFill="1" applyAlignment="1">
      <alignment horizontal="justify" vertical="top" wrapText="1"/>
      <protection/>
    </xf>
    <xf numFmtId="4" fontId="0" fillId="0" borderId="0" xfId="125" applyNumberFormat="1" applyFont="1" applyFill="1" applyAlignment="1">
      <alignment horizontal="left" vertical="top"/>
      <protection/>
    </xf>
    <xf numFmtId="0" fontId="0" fillId="0" borderId="0" xfId="0" applyFont="1" applyFill="1" applyBorder="1" applyAlignment="1">
      <alignment horizontal="justify" vertical="top" wrapText="1"/>
    </xf>
    <xf numFmtId="2" fontId="0" fillId="0" borderId="0" xfId="125" applyNumberFormat="1" applyFont="1" applyAlignment="1">
      <alignment horizontal="justify" vertical="top" wrapText="1"/>
      <protection/>
    </xf>
    <xf numFmtId="0" fontId="0" fillId="0" borderId="0" xfId="125" applyFont="1" applyFill="1" applyAlignment="1">
      <alignment horizontal="right" vertical="top" wrapText="1"/>
      <protection/>
    </xf>
    <xf numFmtId="4" fontId="2" fillId="0" borderId="0" xfId="125" applyNumberFormat="1" applyFont="1" applyFill="1" applyAlignment="1">
      <alignment horizontal="justify" vertical="top" wrapText="1"/>
      <protection/>
    </xf>
    <xf numFmtId="0" fontId="0" fillId="0" borderId="0" xfId="125" applyFont="1" applyAlignment="1">
      <alignment horizontal="center" vertical="top"/>
      <protection/>
    </xf>
    <xf numFmtId="0" fontId="0" fillId="0" borderId="0" xfId="125" applyFont="1" applyAlignment="1">
      <alignment wrapText="1"/>
      <protection/>
    </xf>
    <xf numFmtId="0" fontId="0" fillId="0" borderId="0" xfId="125" applyFont="1" applyAlignment="1">
      <alignment horizontal="center"/>
      <protection/>
    </xf>
    <xf numFmtId="2" fontId="0" fillId="0" borderId="0" xfId="125" applyNumberFormat="1" applyFont="1" applyAlignment="1">
      <alignment horizontal="justify" vertical="top" wrapText="1"/>
      <protection/>
    </xf>
    <xf numFmtId="0" fontId="0" fillId="0" borderId="0" xfId="125" applyFont="1">
      <alignment/>
      <protection/>
    </xf>
    <xf numFmtId="0" fontId="0" fillId="0" borderId="0" xfId="125" applyFont="1" applyFill="1" applyBorder="1" applyAlignment="1">
      <alignment horizontal="justify" vertical="top" wrapText="1"/>
      <protection/>
    </xf>
    <xf numFmtId="2" fontId="85" fillId="0" borderId="0" xfId="125" applyNumberFormat="1" applyFont="1" applyFill="1" applyAlignment="1">
      <alignment horizontal="justify" vertical="top" wrapText="1"/>
      <protection/>
    </xf>
    <xf numFmtId="4" fontId="0" fillId="0" borderId="0" xfId="0" applyNumberFormat="1" applyFont="1" applyAlignment="1">
      <alignment horizontal="right"/>
    </xf>
    <xf numFmtId="4" fontId="86" fillId="0" borderId="0" xfId="0" applyNumberFormat="1" applyFont="1" applyAlignment="1">
      <alignment/>
    </xf>
    <xf numFmtId="1" fontId="0" fillId="0" borderId="0" xfId="0" applyNumberFormat="1" applyFont="1" applyAlignment="1">
      <alignment horizontal="right" wrapText="1"/>
    </xf>
    <xf numFmtId="4" fontId="0" fillId="0" borderId="0" xfId="0" applyNumberFormat="1" applyFont="1" applyAlignment="1">
      <alignment horizontal="justify" wrapText="1"/>
    </xf>
    <xf numFmtId="4" fontId="0" fillId="0" borderId="0" xfId="0" applyNumberFormat="1" applyFont="1" applyAlignment="1">
      <alignment/>
    </xf>
    <xf numFmtId="4" fontId="4" fillId="0" borderId="0" xfId="0" applyNumberFormat="1" applyFont="1" applyAlignment="1">
      <alignment horizontal="justify" wrapText="1"/>
    </xf>
    <xf numFmtId="4" fontId="0" fillId="0" borderId="26" xfId="0" applyNumberFormat="1" applyFont="1" applyBorder="1" applyAlignment="1">
      <alignment horizontal="right"/>
    </xf>
    <xf numFmtId="4" fontId="0" fillId="0" borderId="26" xfId="0" applyNumberFormat="1" applyFont="1" applyBorder="1" applyAlignment="1">
      <alignment/>
    </xf>
    <xf numFmtId="4" fontId="0" fillId="0" borderId="26" xfId="0" applyNumberFormat="1" applyFont="1" applyBorder="1" applyAlignment="1">
      <alignment/>
    </xf>
    <xf numFmtId="4" fontId="85" fillId="0" borderId="26" xfId="0" applyNumberFormat="1" applyFont="1" applyBorder="1" applyAlignment="1">
      <alignment/>
    </xf>
    <xf numFmtId="4" fontId="86" fillId="0" borderId="26" xfId="0" applyNumberFormat="1" applyFont="1" applyBorder="1" applyAlignment="1">
      <alignment/>
    </xf>
    <xf numFmtId="4" fontId="0" fillId="0" borderId="0" xfId="125" applyNumberFormat="1" applyFont="1" applyBorder="1" applyAlignment="1">
      <alignment horizontal="justify" vertical="top" wrapText="1"/>
      <protection/>
    </xf>
    <xf numFmtId="0" fontId="0" fillId="0" borderId="0" xfId="125" applyFont="1" applyBorder="1" applyAlignment="1">
      <alignment horizontal="justify"/>
      <protection/>
    </xf>
    <xf numFmtId="2" fontId="85" fillId="0" borderId="0" xfId="0" applyNumberFormat="1" applyFont="1" applyAlignment="1">
      <alignment/>
    </xf>
    <xf numFmtId="4" fontId="2" fillId="0" borderId="0" xfId="125" applyNumberFormat="1" applyFont="1" applyAlignment="1">
      <alignment vertical="top"/>
      <protection/>
    </xf>
    <xf numFmtId="0" fontId="0" fillId="0" borderId="0" xfId="0" applyFont="1" applyAlignment="1">
      <alignment horizontal="justify" wrapText="1"/>
    </xf>
    <xf numFmtId="2" fontId="87" fillId="0" borderId="0" xfId="0" applyNumberFormat="1" applyFont="1" applyAlignment="1">
      <alignment/>
    </xf>
    <xf numFmtId="2" fontId="0" fillId="0" borderId="20" xfId="0" applyNumberFormat="1" applyFont="1" applyBorder="1" applyAlignment="1">
      <alignment horizontal="right"/>
    </xf>
    <xf numFmtId="2" fontId="0" fillId="0" borderId="27" xfId="0" applyNumberFormat="1" applyFont="1" applyBorder="1" applyAlignment="1">
      <alignment/>
    </xf>
    <xf numFmtId="2" fontId="85" fillId="0" borderId="27" xfId="0" applyNumberFormat="1" applyFont="1" applyBorder="1" applyAlignment="1">
      <alignment/>
    </xf>
    <xf numFmtId="2" fontId="20" fillId="0" borderId="28" xfId="0" applyNumberFormat="1" applyFont="1" applyBorder="1" applyAlignment="1">
      <alignment/>
    </xf>
    <xf numFmtId="2" fontId="85" fillId="0" borderId="0" xfId="0" applyNumberFormat="1" applyFont="1" applyBorder="1" applyAlignment="1">
      <alignment/>
    </xf>
    <xf numFmtId="2" fontId="20" fillId="0" borderId="23" xfId="0" applyNumberFormat="1" applyFont="1" applyBorder="1" applyAlignment="1">
      <alignment/>
    </xf>
    <xf numFmtId="2" fontId="85" fillId="0" borderId="19" xfId="0" applyNumberFormat="1" applyFont="1" applyBorder="1" applyAlignment="1">
      <alignment/>
    </xf>
    <xf numFmtId="2" fontId="20" fillId="0" borderId="22" xfId="0" applyNumberFormat="1" applyFont="1" applyBorder="1" applyAlignment="1">
      <alignment/>
    </xf>
    <xf numFmtId="2" fontId="0" fillId="0" borderId="29" xfId="0" applyNumberFormat="1" applyFont="1" applyBorder="1" applyAlignment="1">
      <alignment/>
    </xf>
    <xf numFmtId="2" fontId="20" fillId="0" borderId="26" xfId="0" applyNumberFormat="1" applyFont="1" applyBorder="1" applyAlignment="1">
      <alignment/>
    </xf>
    <xf numFmtId="2" fontId="0" fillId="0" borderId="30" xfId="0" applyNumberFormat="1" applyFont="1" applyBorder="1" applyAlignment="1">
      <alignment/>
    </xf>
    <xf numFmtId="2" fontId="0" fillId="0" borderId="26" xfId="0" applyNumberFormat="1" applyFont="1" applyBorder="1" applyAlignment="1">
      <alignment horizontal="right"/>
    </xf>
    <xf numFmtId="1" fontId="14" fillId="0" borderId="0" xfId="0" applyNumberFormat="1" applyFont="1" applyBorder="1" applyAlignment="1">
      <alignment horizontal="right" wrapText="1"/>
    </xf>
    <xf numFmtId="1" fontId="17" fillId="0" borderId="0" xfId="0" applyNumberFormat="1" applyFont="1" applyBorder="1" applyAlignment="1">
      <alignment horizontal="right" wrapText="1"/>
    </xf>
    <xf numFmtId="1" fontId="14" fillId="0" borderId="0" xfId="125" applyNumberFormat="1" applyFont="1" applyFill="1" applyAlignment="1">
      <alignment horizontal="right" vertical="top" wrapText="1"/>
      <protection/>
    </xf>
    <xf numFmtId="4" fontId="14" fillId="0" borderId="0" xfId="0" applyNumberFormat="1" applyFont="1" applyBorder="1" applyAlignment="1">
      <alignment horizontal="right" wrapText="1"/>
    </xf>
    <xf numFmtId="1" fontId="17" fillId="0" borderId="20" xfId="125" applyNumberFormat="1" applyFont="1" applyFill="1" applyBorder="1" applyAlignment="1">
      <alignment horizontal="left"/>
      <protection/>
    </xf>
    <xf numFmtId="1" fontId="0" fillId="0" borderId="20" xfId="125" applyNumberFormat="1" applyFont="1" applyFill="1" applyBorder="1" applyAlignment="1">
      <alignment horizontal="right" vertical="top" wrapText="1"/>
      <protection/>
    </xf>
    <xf numFmtId="4" fontId="30" fillId="0" borderId="0" xfId="125" applyNumberFormat="1" applyFont="1" applyFill="1" applyAlignment="1">
      <alignment horizontal="left" vertical="top"/>
      <protection/>
    </xf>
    <xf numFmtId="2" fontId="2" fillId="0" borderId="0" xfId="125" applyNumberFormat="1" applyFont="1" applyAlignment="1">
      <alignment horizontal="justify" vertical="top"/>
      <protection/>
    </xf>
    <xf numFmtId="4" fontId="0" fillId="0" borderId="31" xfId="0" applyNumberFormat="1" applyFont="1" applyBorder="1" applyAlignment="1">
      <alignment/>
    </xf>
    <xf numFmtId="4" fontId="0" fillId="0" borderId="27" xfId="0" applyNumberFormat="1" applyFont="1" applyBorder="1" applyAlignment="1">
      <alignment/>
    </xf>
    <xf numFmtId="4" fontId="0" fillId="0" borderId="27" xfId="0" applyNumberFormat="1" applyFont="1" applyBorder="1" applyAlignment="1">
      <alignment/>
    </xf>
    <xf numFmtId="2" fontId="85" fillId="0" borderId="0" xfId="0" applyNumberFormat="1" applyFont="1" applyBorder="1" applyAlignment="1">
      <alignment/>
    </xf>
    <xf numFmtId="4" fontId="0" fillId="0" borderId="23" xfId="0" applyNumberFormat="1" applyFont="1" applyBorder="1" applyAlignment="1">
      <alignment/>
    </xf>
    <xf numFmtId="4" fontId="0" fillId="0" borderId="0" xfId="0" applyNumberFormat="1" applyFont="1" applyBorder="1" applyAlignment="1">
      <alignment/>
    </xf>
    <xf numFmtId="4" fontId="0" fillId="0" borderId="30" xfId="0" applyNumberFormat="1" applyFont="1" applyBorder="1" applyAlignment="1">
      <alignment/>
    </xf>
    <xf numFmtId="2" fontId="0" fillId="0" borderId="26" xfId="0" applyNumberFormat="1" applyFont="1" applyBorder="1" applyAlignment="1">
      <alignment/>
    </xf>
    <xf numFmtId="2" fontId="0" fillId="0" borderId="29" xfId="0" applyNumberFormat="1" applyFont="1" applyBorder="1" applyAlignment="1">
      <alignment/>
    </xf>
    <xf numFmtId="2" fontId="0" fillId="0" borderId="26" xfId="0" applyNumberFormat="1" applyFont="1" applyBorder="1" applyAlignment="1">
      <alignment/>
    </xf>
    <xf numFmtId="4" fontId="0" fillId="0" borderId="28" xfId="0" applyNumberFormat="1" applyFont="1" applyBorder="1" applyAlignment="1">
      <alignment/>
    </xf>
    <xf numFmtId="2" fontId="0" fillId="0" borderId="23" xfId="0" applyNumberFormat="1" applyFont="1" applyBorder="1" applyAlignment="1">
      <alignment/>
    </xf>
    <xf numFmtId="4" fontId="0" fillId="0" borderId="23" xfId="0" applyNumberFormat="1" applyFont="1" applyBorder="1" applyAlignment="1">
      <alignment/>
    </xf>
    <xf numFmtId="4" fontId="85" fillId="0" borderId="32" xfId="0" applyNumberFormat="1" applyFont="1" applyBorder="1" applyAlignment="1">
      <alignment/>
    </xf>
    <xf numFmtId="2" fontId="20" fillId="0" borderId="0" xfId="0" applyNumberFormat="1" applyFont="1" applyBorder="1" applyAlignment="1">
      <alignment/>
    </xf>
    <xf numFmtId="2" fontId="0" fillId="0" borderId="0" xfId="0" applyNumberFormat="1" applyFont="1" applyBorder="1" applyAlignment="1">
      <alignment horizontal="right"/>
    </xf>
    <xf numFmtId="2" fontId="0" fillId="0" borderId="0" xfId="0" applyNumberFormat="1" applyAlignment="1">
      <alignment/>
    </xf>
    <xf numFmtId="2" fontId="20" fillId="0" borderId="0" xfId="0" applyNumberFormat="1" applyFont="1" applyAlignment="1">
      <alignment/>
    </xf>
    <xf numFmtId="0" fontId="0" fillId="0" borderId="0" xfId="0" applyFont="1" applyAlignment="1">
      <alignment horizontal="center" vertical="top"/>
    </xf>
    <xf numFmtId="0" fontId="0" fillId="0" borderId="0" xfId="0" applyFont="1" applyBorder="1" applyAlignment="1">
      <alignment horizontal="center" vertical="top"/>
    </xf>
    <xf numFmtId="4" fontId="0" fillId="0" borderId="0" xfId="0" applyNumberFormat="1" applyFont="1" applyBorder="1" applyAlignment="1">
      <alignment horizontal="right"/>
    </xf>
    <xf numFmtId="4" fontId="85" fillId="0" borderId="0" xfId="125" applyNumberFormat="1" applyFont="1" applyFill="1" applyBorder="1" applyAlignment="1">
      <alignment horizontal="right"/>
      <protection/>
    </xf>
    <xf numFmtId="2" fontId="4" fillId="0" borderId="0" xfId="125" applyNumberFormat="1" applyFont="1" applyAlignment="1">
      <alignment horizontal="justify" vertical="top" wrapText="1"/>
      <protection/>
    </xf>
    <xf numFmtId="2" fontId="0" fillId="0" borderId="0" xfId="125" applyNumberFormat="1" applyFont="1" applyAlignment="1">
      <alignment horizontal="right" vertical="top" wrapText="1"/>
      <protection/>
    </xf>
    <xf numFmtId="2" fontId="0" fillId="0" borderId="20" xfId="0" applyNumberFormat="1" applyBorder="1" applyAlignment="1">
      <alignment/>
    </xf>
    <xf numFmtId="2" fontId="19" fillId="0" borderId="20" xfId="0" applyNumberFormat="1" applyFont="1" applyBorder="1" applyAlignment="1">
      <alignment/>
    </xf>
    <xf numFmtId="4" fontId="5" fillId="0" borderId="33" xfId="125" applyNumberFormat="1" applyFont="1" applyBorder="1" applyAlignment="1">
      <alignment horizontal="justify" vertical="top"/>
      <protection/>
    </xf>
    <xf numFmtId="4" fontId="0" fillId="0" borderId="34" xfId="125" applyNumberFormat="1" applyFont="1" applyBorder="1" applyAlignment="1">
      <alignment horizontal="justify" vertical="top"/>
      <protection/>
    </xf>
    <xf numFmtId="4" fontId="0" fillId="0" borderId="35" xfId="125" applyNumberFormat="1" applyFont="1" applyBorder="1" applyAlignment="1">
      <alignment horizontal="justify" vertical="top"/>
      <protection/>
    </xf>
    <xf numFmtId="2" fontId="19" fillId="0" borderId="19" xfId="0" applyNumberFormat="1" applyFont="1" applyBorder="1" applyAlignment="1">
      <alignment/>
    </xf>
    <xf numFmtId="4" fontId="0" fillId="0" borderId="0" xfId="125" applyNumberFormat="1" applyFont="1" applyFill="1" applyBorder="1">
      <alignment/>
      <protection/>
    </xf>
    <xf numFmtId="4" fontId="24" fillId="0" borderId="36" xfId="0" applyNumberFormat="1" applyFont="1" applyFill="1" applyBorder="1" applyAlignment="1">
      <alignment horizontal="center"/>
    </xf>
    <xf numFmtId="4" fontId="0" fillId="0" borderId="0" xfId="125" applyNumberFormat="1" applyFont="1" applyBorder="1" applyAlignment="1">
      <alignment horizontal="justify" vertical="top"/>
      <protection/>
    </xf>
    <xf numFmtId="1" fontId="1" fillId="0" borderId="0" xfId="0" applyNumberFormat="1" applyFont="1" applyFill="1" applyAlignment="1">
      <alignment horizontal="right" vertical="top" wrapText="1"/>
    </xf>
    <xf numFmtId="0" fontId="0" fillId="0" borderId="0" xfId="0" applyFont="1" applyFill="1" applyBorder="1" applyAlignment="1">
      <alignment horizontal="right"/>
    </xf>
    <xf numFmtId="43" fontId="0" fillId="0" borderId="0" xfId="219" applyFont="1" applyFill="1" applyBorder="1" applyAlignment="1">
      <alignment horizontal="right" wrapText="1"/>
    </xf>
    <xf numFmtId="0" fontId="0" fillId="55" borderId="0" xfId="0" applyFont="1" applyFill="1" applyAlignment="1">
      <alignment/>
    </xf>
    <xf numFmtId="0" fontId="27" fillId="0" borderId="0" xfId="0" applyFont="1" applyFill="1" applyBorder="1" applyAlignment="1">
      <alignment horizontal="center" vertical="top"/>
    </xf>
    <xf numFmtId="0" fontId="49" fillId="0" borderId="0" xfId="0" applyFont="1" applyFill="1" applyBorder="1" applyAlignment="1">
      <alignment horizontal="justify"/>
    </xf>
    <xf numFmtId="0" fontId="27" fillId="0" borderId="0" xfId="0" applyFont="1" applyAlignment="1">
      <alignment horizontal="center"/>
    </xf>
    <xf numFmtId="0" fontId="27" fillId="0" borderId="0" xfId="0" applyFont="1" applyAlignment="1">
      <alignment/>
    </xf>
    <xf numFmtId="0" fontId="27" fillId="0" borderId="0" xfId="0" applyFont="1" applyAlignment="1">
      <alignment wrapText="1"/>
    </xf>
    <xf numFmtId="0" fontId="27"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horizontal="justify"/>
    </xf>
    <xf numFmtId="0" fontId="27" fillId="0" borderId="0" xfId="0" applyFont="1" applyAlignment="1">
      <alignment horizontal="center" vertical="top"/>
    </xf>
    <xf numFmtId="0" fontId="27" fillId="0" borderId="0" xfId="0" applyFont="1" applyAlignment="1">
      <alignment horizontal="justify"/>
    </xf>
    <xf numFmtId="0" fontId="27" fillId="0" borderId="0" xfId="0" applyFont="1" applyFill="1" applyBorder="1" applyAlignment="1">
      <alignment horizontal="center" vertical="top" wrapText="1"/>
    </xf>
    <xf numFmtId="0" fontId="27" fillId="0" borderId="0" xfId="0" applyFont="1" applyBorder="1" applyAlignment="1">
      <alignment horizontal="justify" wrapText="1"/>
    </xf>
    <xf numFmtId="0" fontId="0" fillId="0" borderId="0" xfId="0" applyFont="1" applyBorder="1" applyAlignment="1">
      <alignment horizontal="justify" wrapText="1"/>
    </xf>
    <xf numFmtId="0" fontId="5" fillId="0" borderId="0" xfId="0" applyFont="1" applyBorder="1" applyAlignment="1">
      <alignment horizontal="justify" wrapText="1"/>
    </xf>
    <xf numFmtId="0" fontId="0" fillId="0" borderId="0" xfId="0" applyFont="1" applyFill="1" applyAlignment="1">
      <alignment horizontal="center" vertical="top"/>
    </xf>
    <xf numFmtId="0" fontId="0" fillId="0" borderId="0" xfId="125" applyFont="1" applyAlignment="1">
      <alignment horizontal="justify"/>
      <protection/>
    </xf>
    <xf numFmtId="4" fontId="0" fillId="0" borderId="0" xfId="0" applyNumberFormat="1" applyFont="1" applyFill="1" applyAlignment="1">
      <alignment/>
    </xf>
    <xf numFmtId="0" fontId="0" fillId="0" borderId="0" xfId="125" applyFont="1" applyAlignment="1">
      <alignment/>
      <protection/>
    </xf>
    <xf numFmtId="0" fontId="0" fillId="0" borderId="0" xfId="125" applyFont="1" applyAlignment="1">
      <alignment horizontal="justify" vertical="top" wrapText="1"/>
      <protection/>
    </xf>
    <xf numFmtId="0" fontId="24" fillId="0" borderId="0" xfId="125" applyFont="1" applyAlignment="1">
      <alignment horizontal="center" vertical="top"/>
      <protection/>
    </xf>
    <xf numFmtId="0" fontId="0" fillId="0" borderId="0" xfId="125" applyFont="1" applyBorder="1" applyAlignment="1">
      <alignment horizontal="center"/>
      <protection/>
    </xf>
    <xf numFmtId="0" fontId="24" fillId="0" borderId="0" xfId="125" applyFont="1" applyAlignment="1">
      <alignment horizontal="justify" vertical="top" wrapText="1"/>
      <protection/>
    </xf>
    <xf numFmtId="2" fontId="0" fillId="0" borderId="0" xfId="0" applyNumberFormat="1" applyFont="1" applyFill="1" applyAlignment="1">
      <alignment horizontal="right"/>
    </xf>
    <xf numFmtId="2" fontId="0" fillId="0" borderId="0" xfId="0" applyNumberFormat="1" applyFont="1" applyFill="1" applyBorder="1" applyAlignment="1">
      <alignment/>
    </xf>
    <xf numFmtId="4" fontId="2" fillId="0" borderId="0" xfId="0" applyNumberFormat="1" applyFont="1" applyFill="1" applyAlignment="1">
      <alignment horizontal="right" vertical="top" wrapText="1"/>
    </xf>
    <xf numFmtId="2" fontId="3" fillId="0" borderId="0" xfId="0" applyNumberFormat="1" applyFont="1" applyFill="1" applyAlignment="1">
      <alignment/>
    </xf>
    <xf numFmtId="4" fontId="0" fillId="0" borderId="20" xfId="0" applyNumberFormat="1" applyFont="1" applyFill="1" applyBorder="1" applyAlignment="1">
      <alignment horizontal="right" vertical="top" wrapText="1"/>
    </xf>
    <xf numFmtId="4" fontId="3" fillId="0" borderId="0" xfId="0" applyNumberFormat="1" applyFont="1" applyFill="1" applyBorder="1" applyAlignment="1">
      <alignment horizontal="right" vertical="top" wrapText="1"/>
    </xf>
    <xf numFmtId="2" fontId="3" fillId="0" borderId="19" xfId="0" applyNumberFormat="1" applyFont="1" applyBorder="1" applyAlignment="1">
      <alignment/>
    </xf>
    <xf numFmtId="4" fontId="17" fillId="0" borderId="0" xfId="125" applyNumberFormat="1" applyFont="1" applyFill="1" applyBorder="1" applyAlignment="1">
      <alignment horizontal="center"/>
      <protection/>
    </xf>
    <xf numFmtId="4" fontId="2" fillId="0" borderId="0" xfId="125" applyNumberFormat="1" applyFont="1" applyFill="1" applyBorder="1" applyAlignment="1">
      <alignment horizontal="center"/>
      <protection/>
    </xf>
    <xf numFmtId="4" fontId="12" fillId="0" borderId="0" xfId="0" applyNumberFormat="1" applyFont="1" applyFill="1" applyAlignment="1">
      <alignment horizontal="right"/>
    </xf>
    <xf numFmtId="43" fontId="0" fillId="0" borderId="0" xfId="217" applyFont="1" applyBorder="1" applyAlignment="1">
      <alignment horizontal="right" wrapText="1"/>
    </xf>
    <xf numFmtId="4" fontId="0" fillId="0" borderId="20" xfId="0" applyNumberFormat="1" applyFont="1" applyFill="1" applyBorder="1" applyAlignment="1">
      <alignment horizontal="right"/>
    </xf>
    <xf numFmtId="4" fontId="3" fillId="0" borderId="37" xfId="0" applyNumberFormat="1" applyFont="1" applyFill="1" applyBorder="1" applyAlignment="1">
      <alignment horizontal="right" vertical="top" wrapText="1"/>
    </xf>
    <xf numFmtId="4" fontId="2" fillId="0" borderId="0" xfId="0" applyNumberFormat="1" applyFont="1" applyBorder="1" applyAlignment="1">
      <alignment horizontal="right"/>
    </xf>
    <xf numFmtId="4" fontId="12" fillId="0" borderId="0" xfId="0" applyNumberFormat="1" applyFont="1" applyFill="1" applyBorder="1" applyAlignment="1">
      <alignment horizontal="right"/>
    </xf>
    <xf numFmtId="4" fontId="11" fillId="0" borderId="0" xfId="0" applyNumberFormat="1" applyFont="1" applyBorder="1" applyAlignment="1">
      <alignment horizontal="right"/>
    </xf>
    <xf numFmtId="2" fontId="12" fillId="0" borderId="0" xfId="0" applyNumberFormat="1" applyFont="1" applyFill="1" applyAlignment="1">
      <alignment/>
    </xf>
    <xf numFmtId="2" fontId="12" fillId="0" borderId="0" xfId="0" applyNumberFormat="1" applyFont="1" applyBorder="1" applyAlignment="1">
      <alignment/>
    </xf>
    <xf numFmtId="4" fontId="0" fillId="0" borderId="0" xfId="0" applyNumberFormat="1" applyFont="1" applyFill="1" applyBorder="1" applyAlignment="1">
      <alignment wrapText="1"/>
    </xf>
    <xf numFmtId="4" fontId="0" fillId="0" borderId="0" xfId="0" applyNumberFormat="1" applyFont="1" applyFill="1" applyBorder="1" applyAlignment="1">
      <alignment horizontal="right" vertical="top" wrapText="1"/>
    </xf>
    <xf numFmtId="0" fontId="0" fillId="0" borderId="0" xfId="0"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0" applyNumberFormat="1" applyFont="1" applyBorder="1" applyAlignment="1">
      <alignment vertical="top" wrapText="1"/>
    </xf>
    <xf numFmtId="2" fontId="0" fillId="0" borderId="0" xfId="0" applyNumberFormat="1" applyFont="1" applyFill="1" applyAlignment="1">
      <alignment horizontal="right"/>
    </xf>
    <xf numFmtId="2" fontId="0" fillId="0" borderId="20" xfId="0" applyNumberFormat="1" applyFont="1" applyFill="1" applyBorder="1" applyAlignment="1">
      <alignment horizontal="right"/>
    </xf>
    <xf numFmtId="4" fontId="2" fillId="0" borderId="0" xfId="0" applyNumberFormat="1" applyFont="1" applyFill="1" applyBorder="1" applyAlignment="1">
      <alignment horizontal="right"/>
    </xf>
    <xf numFmtId="4" fontId="0" fillId="0" borderId="0" xfId="0" applyNumberFormat="1" applyFont="1" applyFill="1" applyAlignment="1">
      <alignment horizontal="right" wrapText="1"/>
    </xf>
    <xf numFmtId="4" fontId="12" fillId="0" borderId="0" xfId="0" applyNumberFormat="1" applyFont="1" applyFill="1" applyBorder="1" applyAlignment="1">
      <alignment horizontal="right"/>
    </xf>
    <xf numFmtId="4" fontId="1" fillId="0" borderId="0" xfId="0" applyNumberFormat="1" applyFont="1" applyFill="1" applyAlignment="1">
      <alignment horizontal="right" vertical="top" wrapText="1"/>
    </xf>
    <xf numFmtId="4" fontId="2" fillId="0" borderId="20" xfId="0" applyNumberFormat="1" applyFont="1" applyBorder="1" applyAlignment="1">
      <alignment horizontal="right" vertical="top" wrapText="1"/>
    </xf>
    <xf numFmtId="4" fontId="2" fillId="0" borderId="0" xfId="125" applyNumberFormat="1" applyFont="1" applyFill="1" applyBorder="1" applyAlignment="1">
      <alignment horizontal="right"/>
      <protection/>
    </xf>
    <xf numFmtId="4" fontId="14" fillId="0" borderId="0" xfId="0" applyNumberFormat="1" applyFont="1" applyFill="1" applyBorder="1" applyAlignment="1">
      <alignment horizontal="right" wrapText="1"/>
    </xf>
    <xf numFmtId="4" fontId="14" fillId="0" borderId="0" xfId="0" applyNumberFormat="1" applyFont="1" applyBorder="1" applyAlignment="1">
      <alignment horizontal="right"/>
    </xf>
    <xf numFmtId="4" fontId="0" fillId="0" borderId="20" xfId="0" applyNumberFormat="1" applyFont="1" applyFill="1" applyBorder="1" applyAlignment="1">
      <alignment horizontal="right" wrapText="1"/>
    </xf>
    <xf numFmtId="4" fontId="17" fillId="0" borderId="0" xfId="0" applyNumberFormat="1" applyFont="1" applyFill="1" applyBorder="1" applyAlignment="1">
      <alignment horizontal="right" wrapText="1"/>
    </xf>
    <xf numFmtId="4" fontId="17" fillId="0" borderId="0" xfId="0" applyNumberFormat="1" applyFont="1" applyBorder="1" applyAlignment="1">
      <alignment horizontal="right" wrapText="1"/>
    </xf>
    <xf numFmtId="4" fontId="15" fillId="0" borderId="0" xfId="0" applyNumberFormat="1" applyFont="1" applyFill="1" applyAlignment="1">
      <alignment horizontal="right" vertical="top" wrapText="1"/>
    </xf>
    <xf numFmtId="4" fontId="15" fillId="0" borderId="0" xfId="0" applyNumberFormat="1" applyFont="1" applyBorder="1" applyAlignment="1">
      <alignment horizontal="right"/>
    </xf>
    <xf numFmtId="4" fontId="0"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12" fillId="0" borderId="21" xfId="0" applyNumberFormat="1" applyFont="1" applyFill="1" applyBorder="1" applyAlignment="1">
      <alignment horizontal="right" wrapText="1"/>
    </xf>
    <xf numFmtId="4" fontId="0" fillId="0" borderId="0" xfId="0" applyNumberFormat="1" applyFont="1" applyBorder="1" applyAlignment="1">
      <alignment horizontal="right" vertical="top"/>
    </xf>
    <xf numFmtId="4" fontId="88" fillId="0" borderId="0" xfId="0" applyNumberFormat="1" applyFont="1" applyFill="1" applyAlignment="1">
      <alignment horizontal="right" wrapText="1"/>
    </xf>
    <xf numFmtId="4" fontId="88" fillId="0" borderId="0" xfId="0" applyNumberFormat="1" applyFont="1" applyFill="1" applyBorder="1" applyAlignment="1">
      <alignment horizontal="right" wrapText="1"/>
    </xf>
    <xf numFmtId="4" fontId="88" fillId="0" borderId="20" xfId="0" applyNumberFormat="1" applyFont="1" applyFill="1" applyBorder="1" applyAlignment="1">
      <alignment horizontal="right" wrapText="1"/>
    </xf>
    <xf numFmtId="4" fontId="89" fillId="0" borderId="0" xfId="0" applyNumberFormat="1" applyFont="1" applyFill="1" applyBorder="1" applyAlignment="1">
      <alignment horizontal="right" wrapText="1"/>
    </xf>
    <xf numFmtId="4" fontId="24" fillId="0" borderId="0" xfId="0" applyNumberFormat="1" applyFont="1" applyFill="1" applyBorder="1" applyAlignment="1">
      <alignment horizontal="center" wrapText="1"/>
    </xf>
    <xf numFmtId="4" fontId="24" fillId="0" borderId="0" xfId="0" applyNumberFormat="1" applyFont="1" applyFill="1" applyBorder="1" applyAlignment="1">
      <alignment horizontal="center"/>
    </xf>
    <xf numFmtId="4" fontId="6" fillId="0" borderId="0" xfId="0" applyNumberFormat="1" applyFont="1" applyFill="1" applyBorder="1" applyAlignment="1">
      <alignment horizontal="right" wrapText="1"/>
    </xf>
    <xf numFmtId="2" fontId="19" fillId="0" borderId="0" xfId="0" applyNumberFormat="1" applyFont="1" applyBorder="1" applyAlignment="1">
      <alignment/>
    </xf>
    <xf numFmtId="4" fontId="85" fillId="0" borderId="0" xfId="0" applyNumberFormat="1" applyFont="1" applyAlignment="1">
      <alignment horizontal="justify" vertical="top" wrapText="1"/>
    </xf>
    <xf numFmtId="0" fontId="5" fillId="0" borderId="0" xfId="0" applyFont="1" applyFill="1" applyAlignment="1">
      <alignment/>
    </xf>
    <xf numFmtId="0" fontId="5" fillId="0" borderId="0" xfId="0" applyFont="1" applyBorder="1" applyAlignment="1">
      <alignment/>
    </xf>
    <xf numFmtId="0" fontId="0" fillId="0" borderId="0" xfId="123" applyFont="1" applyBorder="1" applyAlignment="1">
      <alignment horizontal="justify" vertical="top"/>
      <protection/>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6" fillId="0" borderId="0" xfId="0" applyFont="1" applyAlignment="1">
      <alignment/>
    </xf>
    <xf numFmtId="0" fontId="0" fillId="0" borderId="0" xfId="0" applyFont="1" applyAlignment="1">
      <alignment horizontal="left" vertical="top" wrapText="1"/>
    </xf>
    <xf numFmtId="0" fontId="26" fillId="0" borderId="0" xfId="0" applyFont="1" applyBorder="1" applyAlignment="1">
      <alignment horizontal="center" vertical="top" wrapText="1"/>
    </xf>
    <xf numFmtId="49" fontId="0" fillId="0" borderId="0" xfId="0" applyNumberFormat="1" applyBorder="1" applyAlignment="1">
      <alignment vertical="top" wrapText="1"/>
    </xf>
    <xf numFmtId="0" fontId="5" fillId="0" borderId="38"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0" fillId="0" borderId="0" xfId="0" applyFont="1" applyAlignment="1">
      <alignment/>
    </xf>
    <xf numFmtId="49" fontId="0" fillId="0" borderId="0" xfId="0" applyNumberFormat="1" applyFont="1" applyBorder="1" applyAlignment="1">
      <alignment vertical="top" wrapText="1"/>
    </xf>
    <xf numFmtId="0" fontId="0" fillId="0" borderId="0" xfId="0" applyAlignment="1">
      <alignment horizontal="left" vertical="top" wrapText="1"/>
    </xf>
    <xf numFmtId="0" fontId="52" fillId="0" borderId="0" xfId="0" applyFont="1" applyBorder="1" applyAlignment="1">
      <alignment horizontal="center" vertical="top"/>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Alignment="1">
      <alignment/>
    </xf>
    <xf numFmtId="0" fontId="26" fillId="0" borderId="0" xfId="0" applyFont="1" applyBorder="1" applyAlignment="1">
      <alignment horizontal="center" vertical="top"/>
    </xf>
    <xf numFmtId="0" fontId="26" fillId="0" borderId="0" xfId="0" applyFont="1" applyAlignment="1">
      <alignment horizontal="left" vertical="top" wrapText="1"/>
    </xf>
    <xf numFmtId="0" fontId="26" fillId="0" borderId="0" xfId="0" applyFont="1" applyBorder="1" applyAlignment="1">
      <alignment horizontal="center" vertical="center"/>
    </xf>
    <xf numFmtId="0" fontId="53" fillId="0" borderId="0" xfId="0" applyFont="1" applyBorder="1" applyAlignment="1" applyProtection="1">
      <alignment horizontal="left" vertical="top" wrapText="1"/>
      <protection locked="0"/>
    </xf>
    <xf numFmtId="0" fontId="26" fillId="0" borderId="0" xfId="0" applyFont="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vertical="center"/>
    </xf>
    <xf numFmtId="0" fontId="0" fillId="0" borderId="0" xfId="0" applyFont="1" applyAlignment="1">
      <alignment vertical="center"/>
    </xf>
    <xf numFmtId="0" fontId="54" fillId="0" borderId="0" xfId="0" applyFont="1" applyBorder="1" applyAlignment="1" applyProtection="1">
      <alignment horizontal="left" vertical="top" wrapText="1"/>
      <protection locked="0"/>
    </xf>
    <xf numFmtId="0" fontId="52" fillId="0" borderId="38" xfId="0" applyFont="1" applyBorder="1" applyAlignment="1">
      <alignment horizontal="left" vertical="top" wrapText="1"/>
    </xf>
    <xf numFmtId="2" fontId="0" fillId="0" borderId="39" xfId="0" applyNumberFormat="1" applyFont="1" applyFill="1" applyBorder="1" applyAlignment="1">
      <alignment/>
    </xf>
    <xf numFmtId="4" fontId="5" fillId="0" borderId="40" xfId="0" applyNumberFormat="1" applyFont="1" applyFill="1" applyBorder="1" applyAlignment="1">
      <alignment/>
    </xf>
    <xf numFmtId="0" fontId="0" fillId="0" borderId="0" xfId="0" applyAlignment="1">
      <alignment horizontal="center" vertical="top"/>
    </xf>
    <xf numFmtId="4" fontId="0" fillId="0" borderId="0" xfId="0" applyNumberFormat="1" applyFont="1" applyBorder="1" applyAlignment="1">
      <alignment/>
    </xf>
    <xf numFmtId="0" fontId="24" fillId="0" borderId="0" xfId="0" applyFont="1" applyAlignment="1">
      <alignment horizontal="right"/>
    </xf>
    <xf numFmtId="49" fontId="24" fillId="0" borderId="0" xfId="0" applyNumberFormat="1" applyFont="1" applyAlignment="1">
      <alignment/>
    </xf>
    <xf numFmtId="0" fontId="5" fillId="0" borderId="0" xfId="0" applyFont="1" applyBorder="1" applyAlignment="1">
      <alignment wrapText="1"/>
    </xf>
    <xf numFmtId="49" fontId="5" fillId="0" borderId="0" xfId="0" applyNumberFormat="1" applyFont="1" applyBorder="1" applyAlignment="1">
      <alignment vertical="top" wrapText="1"/>
    </xf>
    <xf numFmtId="0" fontId="26" fillId="0" borderId="0" xfId="0" applyFont="1" applyAlignment="1">
      <alignment horizontal="center" vertical="top"/>
    </xf>
    <xf numFmtId="49" fontId="26" fillId="0" borderId="0" xfId="0" applyNumberFormat="1" applyFont="1" applyBorder="1" applyAlignment="1">
      <alignment wrapText="1"/>
    </xf>
    <xf numFmtId="0" fontId="5" fillId="0" borderId="38" xfId="0" applyFont="1" applyBorder="1" applyAlignment="1">
      <alignment wrapText="1"/>
    </xf>
    <xf numFmtId="0" fontId="54" fillId="0" borderId="0" xfId="0" applyFont="1" applyAlignment="1">
      <alignment/>
    </xf>
    <xf numFmtId="0" fontId="54" fillId="0" borderId="0" xfId="0" applyFont="1" applyBorder="1" applyAlignment="1">
      <alignment/>
    </xf>
    <xf numFmtId="43" fontId="0" fillId="0" borderId="0" xfId="217" applyFont="1" applyFill="1" applyBorder="1" applyAlignment="1">
      <alignment horizontal="right" wrapText="1"/>
    </xf>
    <xf numFmtId="43" fontId="0" fillId="0" borderId="0" xfId="217" applyFont="1" applyFill="1" applyBorder="1" applyAlignment="1">
      <alignment horizontal="left" wrapText="1"/>
    </xf>
    <xf numFmtId="2" fontId="0" fillId="0" borderId="0" xfId="125" applyNumberFormat="1" applyFont="1" applyFill="1" applyAlignment="1">
      <alignment horizontal="right" vertical="top" wrapText="1"/>
      <protection/>
    </xf>
    <xf numFmtId="1" fontId="0" fillId="0" borderId="20" xfId="125" applyNumberFormat="1" applyFont="1" applyBorder="1" applyAlignment="1">
      <alignment horizontal="right" vertical="top" wrapText="1"/>
      <protection/>
    </xf>
    <xf numFmtId="4" fontId="0" fillId="0" borderId="20" xfId="125" applyNumberFormat="1" applyFont="1" applyBorder="1" applyAlignment="1">
      <alignment horizontal="justify" vertical="top"/>
      <protection/>
    </xf>
    <xf numFmtId="2" fontId="0" fillId="0" borderId="20" xfId="125" applyNumberFormat="1" applyFont="1" applyFill="1" applyBorder="1" applyAlignment="1">
      <alignment horizontal="right" vertical="top" wrapText="1"/>
      <protection/>
    </xf>
    <xf numFmtId="4" fontId="0" fillId="0" borderId="20" xfId="125" applyNumberFormat="1" applyFont="1" applyFill="1" applyBorder="1" applyAlignment="1">
      <alignment horizontal="right" vertical="top" wrapText="1"/>
      <protection/>
    </xf>
    <xf numFmtId="4" fontId="0" fillId="0" borderId="20" xfId="125" applyNumberFormat="1" applyFont="1" applyFill="1" applyBorder="1" applyAlignment="1">
      <alignment horizontal="right"/>
      <protection/>
    </xf>
    <xf numFmtId="4" fontId="0" fillId="0" borderId="20" xfId="0" applyNumberFormat="1" applyFont="1" applyBorder="1" applyAlignment="1">
      <alignment horizontal="left" vertical="top" wrapText="1"/>
    </xf>
    <xf numFmtId="2" fontId="0" fillId="0" borderId="20" xfId="0" applyNumberFormat="1" applyFont="1" applyBorder="1" applyAlignment="1">
      <alignment horizontal="right"/>
    </xf>
    <xf numFmtId="2" fontId="85" fillId="0" borderId="20" xfId="0" applyNumberFormat="1" applyFont="1" applyBorder="1" applyAlignment="1">
      <alignment/>
    </xf>
    <xf numFmtId="2" fontId="87" fillId="0" borderId="20" xfId="0" applyNumberFormat="1" applyFont="1" applyBorder="1" applyAlignment="1">
      <alignment/>
    </xf>
    <xf numFmtId="4" fontId="0" fillId="0" borderId="0" xfId="0" applyNumberFormat="1" applyFont="1" applyAlignment="1">
      <alignment horizontal="justify" vertical="top" wrapText="1"/>
    </xf>
    <xf numFmtId="1" fontId="2" fillId="0" borderId="19" xfId="125" applyNumberFormat="1" applyFont="1" applyFill="1" applyBorder="1" applyAlignment="1">
      <alignment horizontal="right" vertical="top" wrapText="1"/>
      <protection/>
    </xf>
    <xf numFmtId="2" fontId="2" fillId="0" borderId="19" xfId="125" applyNumberFormat="1" applyFont="1" applyFill="1" applyBorder="1" applyAlignment="1">
      <alignment vertical="top"/>
      <protection/>
    </xf>
    <xf numFmtId="4" fontId="2" fillId="0" borderId="19" xfId="125" applyNumberFormat="1" applyFont="1" applyFill="1" applyBorder="1" applyAlignment="1">
      <alignment horizontal="right"/>
      <protection/>
    </xf>
    <xf numFmtId="4" fontId="2" fillId="0" borderId="19" xfId="125" applyNumberFormat="1" applyFont="1" applyFill="1" applyBorder="1" applyAlignment="1">
      <alignment/>
      <protection/>
    </xf>
    <xf numFmtId="4" fontId="2" fillId="0" borderId="19" xfId="125" applyNumberFormat="1" applyFont="1" applyFill="1" applyBorder="1" applyAlignment="1">
      <alignment horizontal="right"/>
      <protection/>
    </xf>
    <xf numFmtId="0" fontId="5" fillId="0" borderId="19" xfId="0" applyFont="1" applyFill="1" applyBorder="1" applyAlignment="1">
      <alignment horizontal="left" indent="2"/>
    </xf>
    <xf numFmtId="4" fontId="2" fillId="0" borderId="19" xfId="125" applyNumberFormat="1" applyFont="1" applyBorder="1" applyAlignment="1">
      <alignment horizontal="justify" vertical="top"/>
      <protection/>
    </xf>
    <xf numFmtId="4" fontId="3" fillId="0" borderId="19" xfId="125" applyNumberFormat="1" applyFont="1" applyFill="1" applyBorder="1" applyAlignment="1">
      <alignment horizontal="right"/>
      <protection/>
    </xf>
    <xf numFmtId="4" fontId="3" fillId="0" borderId="19" xfId="125" applyNumberFormat="1" applyFont="1" applyFill="1" applyBorder="1" applyAlignment="1">
      <alignment/>
      <protection/>
    </xf>
    <xf numFmtId="4" fontId="2" fillId="0" borderId="19" xfId="125" applyNumberFormat="1" applyFont="1" applyFill="1" applyBorder="1" applyAlignment="1">
      <alignment horizontal="right" vertical="top" wrapText="1"/>
      <protection/>
    </xf>
    <xf numFmtId="2" fontId="6" fillId="0" borderId="19" xfId="0" applyNumberFormat="1" applyFont="1" applyBorder="1" applyAlignment="1">
      <alignment/>
    </xf>
    <xf numFmtId="2" fontId="6" fillId="0" borderId="19" xfId="0" applyNumberFormat="1" applyFont="1" applyBorder="1" applyAlignment="1">
      <alignment/>
    </xf>
    <xf numFmtId="4" fontId="14" fillId="0" borderId="0" xfId="125" applyNumberFormat="1" applyFont="1" applyFill="1" applyBorder="1" applyAlignment="1">
      <alignment horizontal="right"/>
      <protection/>
    </xf>
    <xf numFmtId="1" fontId="6" fillId="0" borderId="19" xfId="0" applyNumberFormat="1" applyFont="1" applyBorder="1" applyAlignment="1">
      <alignment horizontal="right" vertical="top" wrapText="1"/>
    </xf>
    <xf numFmtId="4" fontId="6" fillId="0" borderId="19" xfId="0" applyNumberFormat="1" applyFont="1" applyBorder="1" applyAlignment="1">
      <alignment horizontal="justify" vertical="top" wrapText="1"/>
    </xf>
    <xf numFmtId="2" fontId="15" fillId="0" borderId="19" xfId="0" applyNumberFormat="1" applyFont="1" applyBorder="1" applyAlignment="1">
      <alignment/>
    </xf>
    <xf numFmtId="4" fontId="15" fillId="0" borderId="19" xfId="0" applyNumberFormat="1" applyFont="1" applyFill="1" applyBorder="1" applyAlignment="1">
      <alignment horizontal="right" vertical="top" wrapText="1"/>
    </xf>
    <xf numFmtId="4" fontId="15" fillId="0" borderId="19" xfId="0" applyNumberFormat="1" applyFont="1" applyBorder="1" applyAlignment="1">
      <alignment horizontal="right"/>
    </xf>
    <xf numFmtId="0" fontId="0" fillId="0" borderId="19" xfId="0" applyFont="1" applyBorder="1" applyAlignment="1">
      <alignment/>
    </xf>
    <xf numFmtId="1" fontId="1" fillId="0" borderId="0" xfId="0" applyNumberFormat="1" applyFont="1" applyBorder="1" applyAlignment="1">
      <alignment horizontal="right"/>
    </xf>
    <xf numFmtId="0" fontId="54" fillId="0" borderId="0" xfId="0" applyFont="1" applyBorder="1" applyAlignment="1">
      <alignment horizontal="center" vertical="top" wrapText="1"/>
    </xf>
    <xf numFmtId="49" fontId="54" fillId="0" borderId="0" xfId="0" applyNumberFormat="1" applyFont="1" applyBorder="1" applyAlignment="1">
      <alignment vertical="top" wrapText="1"/>
    </xf>
    <xf numFmtId="0" fontId="54" fillId="0" borderId="19" xfId="0" applyFont="1" applyBorder="1" applyAlignment="1">
      <alignment horizontal="center" vertical="top" wrapText="1"/>
    </xf>
    <xf numFmtId="0" fontId="54" fillId="0" borderId="19" xfId="0" applyFont="1" applyBorder="1" applyAlignment="1">
      <alignment/>
    </xf>
    <xf numFmtId="0" fontId="26" fillId="0" borderId="0" xfId="0" applyFont="1" applyBorder="1" applyAlignment="1">
      <alignment vertical="center"/>
    </xf>
    <xf numFmtId="4" fontId="2" fillId="0" borderId="19" xfId="125" applyNumberFormat="1" applyFont="1" applyFill="1" applyBorder="1" applyAlignment="1">
      <alignment horizontal="left" vertical="top"/>
      <protection/>
    </xf>
    <xf numFmtId="1" fontId="15" fillId="0" borderId="0" xfId="0" applyNumberFormat="1" applyFont="1" applyBorder="1" applyAlignment="1">
      <alignment horizontal="center" vertical="top"/>
    </xf>
    <xf numFmtId="0" fontId="15" fillId="0" borderId="0" xfId="123" applyFont="1" applyAlignment="1">
      <alignment horizontal="justify" vertical="top"/>
      <protection/>
    </xf>
    <xf numFmtId="4" fontId="0" fillId="0" borderId="19" xfId="0" applyNumberFormat="1" applyFont="1" applyBorder="1" applyAlignment="1">
      <alignment horizontal="justify" vertical="top" wrapText="1"/>
    </xf>
    <xf numFmtId="2" fontId="14" fillId="0" borderId="0" xfId="0" applyNumberFormat="1" applyFont="1" applyFill="1" applyAlignment="1">
      <alignment horizontal="right"/>
    </xf>
    <xf numFmtId="3" fontId="0" fillId="0" borderId="0" xfId="0" applyNumberFormat="1" applyFont="1" applyFill="1" applyBorder="1" applyAlignment="1">
      <alignment horizontal="right"/>
    </xf>
    <xf numFmtId="1" fontId="3" fillId="0" borderId="0" xfId="0" applyNumberFormat="1" applyFont="1" applyFill="1" applyAlignment="1">
      <alignment horizontal="right" vertical="top" wrapText="1"/>
    </xf>
    <xf numFmtId="2" fontId="12" fillId="0" borderId="21" xfId="0" applyNumberFormat="1" applyFont="1" applyFill="1" applyBorder="1" applyAlignment="1">
      <alignment/>
    </xf>
    <xf numFmtId="2" fontId="12" fillId="0" borderId="21" xfId="0" applyNumberFormat="1" applyFont="1" applyFill="1" applyBorder="1" applyAlignment="1">
      <alignment horizontal="right"/>
    </xf>
    <xf numFmtId="2" fontId="6" fillId="0" borderId="0" xfId="0" applyNumberFormat="1" applyFont="1" applyFill="1" applyAlignment="1">
      <alignment/>
    </xf>
    <xf numFmtId="2" fontId="6" fillId="0" borderId="0" xfId="0" applyNumberFormat="1" applyFont="1" applyFill="1" applyAlignment="1">
      <alignment horizontal="right"/>
    </xf>
    <xf numFmtId="4" fontId="14" fillId="0" borderId="19" xfId="0" applyNumberFormat="1" applyFont="1" applyFill="1" applyBorder="1" applyAlignment="1">
      <alignment horizontal="right"/>
    </xf>
    <xf numFmtId="2" fontId="15" fillId="0" borderId="19" xfId="0" applyNumberFormat="1" applyFont="1" applyFill="1" applyBorder="1" applyAlignment="1">
      <alignment horizontal="right"/>
    </xf>
    <xf numFmtId="2" fontId="11" fillId="0" borderId="0" xfId="0" applyNumberFormat="1" applyFont="1" applyFill="1" applyBorder="1" applyAlignment="1">
      <alignment/>
    </xf>
    <xf numFmtId="2" fontId="11" fillId="0" borderId="0" xfId="0" applyNumberFormat="1" applyFont="1" applyFill="1" applyBorder="1" applyAlignment="1">
      <alignment horizontal="right"/>
    </xf>
    <xf numFmtId="2" fontId="0" fillId="0" borderId="20" xfId="0" applyNumberFormat="1" applyFont="1" applyFill="1" applyBorder="1" applyAlignment="1">
      <alignment/>
    </xf>
    <xf numFmtId="2" fontId="12" fillId="0" borderId="20" xfId="0" applyNumberFormat="1" applyFont="1" applyFill="1" applyBorder="1" applyAlignment="1">
      <alignment horizontal="right"/>
    </xf>
    <xf numFmtId="2" fontId="12"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2" fontId="15" fillId="0" borderId="0" xfId="0" applyNumberFormat="1" applyFont="1" applyFill="1" applyAlignment="1">
      <alignment horizontal="right"/>
    </xf>
    <xf numFmtId="2" fontId="0"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5" fillId="0" borderId="0" xfId="0" applyNumberFormat="1" applyFont="1" applyFill="1" applyBorder="1" applyAlignment="1">
      <alignment horizontal="center"/>
    </xf>
    <xf numFmtId="4" fontId="0" fillId="0" borderId="19" xfId="0" applyNumberFormat="1" applyFont="1" applyFill="1" applyBorder="1" applyAlignment="1">
      <alignment horizontal="right"/>
    </xf>
    <xf numFmtId="0" fontId="15" fillId="0" borderId="19" xfId="123" applyFont="1" applyFill="1" applyBorder="1" applyAlignment="1">
      <alignment horizontal="right"/>
      <protection/>
    </xf>
    <xf numFmtId="3" fontId="0" fillId="0" borderId="0" xfId="0" applyNumberFormat="1" applyFont="1" applyFill="1" applyBorder="1" applyAlignment="1">
      <alignment horizontal="center"/>
    </xf>
    <xf numFmtId="0" fontId="0" fillId="0" borderId="0" xfId="123" applyFont="1" applyFill="1" applyBorder="1" applyAlignment="1">
      <alignment horizontal="right"/>
      <protection/>
    </xf>
    <xf numFmtId="0" fontId="0" fillId="0" borderId="0" xfId="0" applyFont="1" applyFill="1" applyBorder="1" applyAlignment="1">
      <alignment horizontal="center"/>
    </xf>
    <xf numFmtId="185" fontId="0" fillId="0" borderId="0" xfId="0" applyNumberFormat="1" applyFont="1" applyFill="1" applyBorder="1" applyAlignment="1">
      <alignment horizontal="center"/>
    </xf>
    <xf numFmtId="0" fontId="15" fillId="0" borderId="0" xfId="123" applyFont="1" applyFill="1" applyBorder="1" applyAlignment="1">
      <alignment horizontal="right"/>
      <protection/>
    </xf>
    <xf numFmtId="4" fontId="52" fillId="0" borderId="19" xfId="0" applyNumberFormat="1" applyFont="1" applyFill="1" applyBorder="1" applyAlignment="1">
      <alignment/>
    </xf>
    <xf numFmtId="0" fontId="26" fillId="0" borderId="19" xfId="0" applyFont="1" applyFill="1" applyBorder="1" applyAlignment="1">
      <alignment/>
    </xf>
    <xf numFmtId="4" fontId="26" fillId="0" borderId="19" xfId="0" applyNumberFormat="1" applyFont="1" applyFill="1" applyBorder="1" applyAlignment="1">
      <alignment horizontal="right"/>
    </xf>
    <xf numFmtId="0" fontId="26" fillId="0" borderId="0" xfId="0" applyFont="1" applyFill="1" applyBorder="1" applyAlignment="1">
      <alignment horizontal="right"/>
    </xf>
    <xf numFmtId="4" fontId="52" fillId="0" borderId="0" xfId="0" applyNumberFormat="1" applyFont="1" applyFill="1" applyBorder="1" applyAlignment="1">
      <alignment/>
    </xf>
    <xf numFmtId="0" fontId="26" fillId="0" borderId="0" xfId="0" applyFont="1" applyFill="1" applyBorder="1" applyAlignment="1">
      <alignment/>
    </xf>
    <xf numFmtId="0" fontId="54" fillId="0" borderId="0" xfId="0" applyFont="1" applyFill="1" applyBorder="1" applyAlignment="1">
      <alignment horizontal="right"/>
    </xf>
    <xf numFmtId="0" fontId="54" fillId="0" borderId="0" xfId="0" applyFont="1" applyFill="1" applyBorder="1" applyAlignment="1">
      <alignment/>
    </xf>
    <xf numFmtId="4" fontId="5" fillId="0" borderId="40" xfId="0" applyNumberFormat="1" applyFont="1" applyFill="1" applyBorder="1" applyAlignment="1">
      <alignment horizontal="right"/>
    </xf>
    <xf numFmtId="180" fontId="24" fillId="0" borderId="0" xfId="0" applyNumberFormat="1" applyFont="1" applyFill="1" applyAlignment="1">
      <alignment horizontal="right"/>
    </xf>
    <xf numFmtId="180" fontId="24" fillId="0" borderId="0" xfId="215" applyNumberFormat="1" applyFont="1" applyFill="1" applyAlignment="1">
      <alignment/>
    </xf>
    <xf numFmtId="0" fontId="24" fillId="0" borderId="0" xfId="0" applyFont="1" applyFill="1" applyAlignment="1">
      <alignment horizontal="right"/>
    </xf>
    <xf numFmtId="2" fontId="26" fillId="0" borderId="0" xfId="0" applyNumberFormat="1" applyFont="1" applyFill="1" applyAlignment="1">
      <alignment horizontal="right"/>
    </xf>
    <xf numFmtId="0" fontId="26" fillId="0" borderId="0" xfId="0" applyFont="1" applyFill="1" applyAlignment="1">
      <alignment horizontal="right"/>
    </xf>
    <xf numFmtId="0" fontId="52" fillId="0" borderId="0" xfId="0" applyFont="1" applyFill="1" applyBorder="1" applyAlignment="1">
      <alignment horizontal="center" vertical="center"/>
    </xf>
    <xf numFmtId="0" fontId="52" fillId="0" borderId="0" xfId="0" applyFont="1" applyFill="1" applyBorder="1" applyAlignment="1">
      <alignment horizontal="right" vertical="center"/>
    </xf>
    <xf numFmtId="4" fontId="0" fillId="0" borderId="39" xfId="0" applyNumberFormat="1" applyFont="1" applyFill="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Fill="1" applyAlignment="1">
      <alignment horizontal="right"/>
    </xf>
    <xf numFmtId="4" fontId="0" fillId="0" borderId="40" xfId="0" applyNumberFormat="1" applyFont="1" applyFill="1" applyBorder="1" applyAlignment="1">
      <alignment horizontal="right"/>
    </xf>
    <xf numFmtId="2" fontId="0" fillId="0" borderId="39" xfId="0" applyNumberFormat="1" applyFont="1" applyFill="1" applyBorder="1" applyAlignment="1">
      <alignment horizontal="right"/>
    </xf>
    <xf numFmtId="4" fontId="26" fillId="0" borderId="0" xfId="0" applyNumberFormat="1" applyFont="1" applyFill="1" applyBorder="1" applyAlignment="1">
      <alignment horizontal="right"/>
    </xf>
    <xf numFmtId="4" fontId="26" fillId="0" borderId="0" xfId="0" applyNumberFormat="1" applyFont="1" applyFill="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4" fontId="17" fillId="0" borderId="0" xfId="0" applyNumberFormat="1" applyFont="1" applyFill="1" applyBorder="1" applyAlignment="1">
      <alignment horizontal="right" wrapText="1"/>
    </xf>
    <xf numFmtId="4" fontId="14" fillId="0" borderId="0" xfId="0" applyNumberFormat="1" applyFont="1" applyFill="1" applyBorder="1" applyAlignment="1">
      <alignment horizontal="right"/>
    </xf>
    <xf numFmtId="2" fontId="14" fillId="0" borderId="0" xfId="0" applyNumberFormat="1" applyFont="1" applyFill="1" applyAlignment="1">
      <alignment/>
    </xf>
    <xf numFmtId="0" fontId="0" fillId="0" borderId="0" xfId="125" applyFill="1" applyAlignment="1">
      <alignment horizontal="right" wrapText="1"/>
      <protection/>
    </xf>
    <xf numFmtId="0" fontId="0" fillId="0" borderId="0" xfId="125" applyFont="1" applyFill="1" applyAlignment="1">
      <alignment horizontal="right" wrapText="1"/>
      <protection/>
    </xf>
    <xf numFmtId="4" fontId="0" fillId="0" borderId="0" xfId="0" applyNumberFormat="1" applyFont="1" applyFill="1" applyBorder="1" applyAlignment="1">
      <alignment horizontal="right" vertical="top"/>
    </xf>
    <xf numFmtId="0" fontId="0" fillId="0" borderId="0" xfId="0" applyFont="1" applyFill="1" applyAlignment="1">
      <alignment horizontal="right"/>
    </xf>
    <xf numFmtId="4" fontId="2" fillId="0" borderId="0" xfId="0" applyNumberFormat="1" applyFont="1" applyFill="1" applyBorder="1" applyAlignment="1">
      <alignment horizontal="right" vertical="top" wrapText="1"/>
    </xf>
    <xf numFmtId="4" fontId="0" fillId="0" borderId="0" xfId="0" applyNumberFormat="1" applyFont="1" applyFill="1" applyBorder="1" applyAlignment="1">
      <alignment vertical="top" wrapText="1"/>
    </xf>
    <xf numFmtId="4" fontId="85" fillId="0" borderId="0" xfId="0" applyNumberFormat="1" applyFont="1" applyFill="1" applyAlignment="1">
      <alignment horizontal="right" vertical="top" wrapText="1"/>
    </xf>
    <xf numFmtId="2" fontId="12" fillId="0" borderId="0" xfId="0" applyNumberFormat="1" applyFont="1" applyFill="1" applyBorder="1" applyAlignment="1">
      <alignment/>
    </xf>
    <xf numFmtId="2" fontId="12" fillId="0" borderId="0" xfId="0" applyNumberFormat="1" applyFont="1" applyFill="1" applyAlignment="1">
      <alignment horizontal="right"/>
    </xf>
    <xf numFmtId="2" fontId="0" fillId="0" borderId="0" xfId="0" applyNumberFormat="1" applyFont="1" applyFill="1" applyAlignment="1">
      <alignment horizontal="right" vertical="top" wrapText="1"/>
    </xf>
    <xf numFmtId="4" fontId="11" fillId="0" borderId="0" xfId="0" applyNumberFormat="1" applyFont="1" applyFill="1" applyBorder="1" applyAlignment="1">
      <alignment horizontal="right"/>
    </xf>
    <xf numFmtId="4" fontId="11" fillId="0" borderId="0" xfId="0" applyNumberFormat="1" applyFont="1" applyFill="1" applyBorder="1" applyAlignment="1">
      <alignment horizontal="right" vertical="top" wrapText="1"/>
    </xf>
    <xf numFmtId="0" fontId="0" fillId="0" borderId="0" xfId="0" applyFont="1" applyFill="1" applyAlignment="1">
      <alignment horizontal="right"/>
    </xf>
    <xf numFmtId="4" fontId="12" fillId="0" borderId="0" xfId="0" applyNumberFormat="1" applyFont="1" applyFill="1" applyAlignment="1">
      <alignment horizontal="right" vertical="top" wrapText="1"/>
    </xf>
    <xf numFmtId="4" fontId="3" fillId="0" borderId="0" xfId="0" applyNumberFormat="1" applyFont="1" applyFill="1" applyBorder="1" applyAlignment="1">
      <alignment horizontal="right"/>
    </xf>
    <xf numFmtId="4" fontId="3" fillId="0" borderId="0" xfId="0" applyNumberFormat="1" applyFont="1" applyFill="1" applyAlignment="1">
      <alignment horizontal="right" vertical="top" wrapText="1"/>
    </xf>
    <xf numFmtId="4" fontId="6" fillId="0" borderId="19" xfId="0" applyNumberFormat="1" applyFont="1" applyBorder="1" applyAlignment="1">
      <alignment horizontal="right" vertical="top" wrapText="1"/>
    </xf>
    <xf numFmtId="4" fontId="5" fillId="0" borderId="0" xfId="0" applyNumberFormat="1" applyFont="1" applyBorder="1" applyAlignment="1">
      <alignment horizontal="right" wrapText="1"/>
    </xf>
    <xf numFmtId="4" fontId="12" fillId="0" borderId="20" xfId="0" applyNumberFormat="1" applyFont="1" applyBorder="1" applyAlignment="1">
      <alignment horizontal="right" wrapText="1"/>
    </xf>
    <xf numFmtId="4" fontId="12" fillId="0" borderId="0" xfId="0" applyNumberFormat="1" applyFont="1" applyAlignment="1">
      <alignment horizontal="right" wrapText="1"/>
    </xf>
    <xf numFmtId="4" fontId="12" fillId="0" borderId="0" xfId="0" applyNumberFormat="1" applyFont="1" applyBorder="1" applyAlignment="1">
      <alignment horizontal="right" wrapText="1"/>
    </xf>
    <xf numFmtId="4" fontId="6" fillId="0" borderId="0" xfId="0" applyNumberFormat="1" applyFont="1" applyAlignment="1">
      <alignment horizontal="right" vertical="top" wrapText="1"/>
    </xf>
    <xf numFmtId="0" fontId="0" fillId="0" borderId="19" xfId="123" applyFont="1" applyBorder="1" applyAlignment="1">
      <alignment horizontal="right"/>
      <protection/>
    </xf>
    <xf numFmtId="0" fontId="0" fillId="0" borderId="0" xfId="123" applyFont="1" applyBorder="1" applyAlignment="1">
      <alignment horizontal="right"/>
      <protection/>
    </xf>
    <xf numFmtId="0" fontId="26" fillId="0" borderId="19" xfId="0" applyFont="1" applyBorder="1" applyAlignment="1">
      <alignment horizontal="right"/>
    </xf>
    <xf numFmtId="0" fontId="26" fillId="0" borderId="0" xfId="0" applyFont="1" applyBorder="1" applyAlignment="1">
      <alignment horizontal="right"/>
    </xf>
    <xf numFmtId="0" fontId="54" fillId="0" borderId="0" xfId="0" applyFont="1" applyBorder="1" applyAlignment="1">
      <alignment horizontal="right"/>
    </xf>
    <xf numFmtId="49" fontId="0" fillId="0" borderId="0" xfId="0" applyNumberFormat="1" applyFont="1" applyBorder="1" applyAlignment="1">
      <alignment horizontal="right" wrapText="1"/>
    </xf>
    <xf numFmtId="1" fontId="24" fillId="0" borderId="0" xfId="0" applyNumberFormat="1" applyFont="1" applyAlignment="1">
      <alignment horizontal="right"/>
    </xf>
    <xf numFmtId="1" fontId="0" fillId="0" borderId="39" xfId="0" applyNumberFormat="1" applyFont="1" applyFill="1" applyBorder="1" applyAlignment="1">
      <alignment horizontal="right"/>
    </xf>
    <xf numFmtId="0" fontId="0" fillId="0" borderId="39" xfId="0" applyFont="1" applyFill="1" applyBorder="1" applyAlignment="1">
      <alignment horizontal="right"/>
    </xf>
    <xf numFmtId="0" fontId="26" fillId="0" borderId="0" xfId="0" applyFont="1" applyAlignment="1">
      <alignment horizontal="right"/>
    </xf>
    <xf numFmtId="0" fontId="52" fillId="0" borderId="0" xfId="0" applyFont="1" applyBorder="1" applyAlignment="1">
      <alignment horizontal="right" vertical="center"/>
    </xf>
    <xf numFmtId="0" fontId="0" fillId="0" borderId="39" xfId="0" applyFont="1" applyBorder="1" applyAlignment="1">
      <alignment horizontal="right"/>
    </xf>
    <xf numFmtId="0" fontId="0" fillId="0" borderId="0" xfId="0" applyFont="1" applyBorder="1" applyAlignment="1">
      <alignment horizontal="right" vertical="center"/>
    </xf>
    <xf numFmtId="4" fontId="3" fillId="0" borderId="19" xfId="125" applyNumberFormat="1" applyFont="1" applyBorder="1" applyAlignment="1">
      <alignment horizontal="right" vertical="center"/>
      <protection/>
    </xf>
    <xf numFmtId="4" fontId="2" fillId="0" borderId="0" xfId="125" applyNumberFormat="1" applyFont="1" applyAlignment="1">
      <alignment horizontal="right" vertical="top"/>
      <protection/>
    </xf>
    <xf numFmtId="4" fontId="2" fillId="0" borderId="19" xfId="125" applyNumberFormat="1" applyFont="1" applyBorder="1" applyAlignment="1">
      <alignment horizontal="right" vertical="center"/>
      <protection/>
    </xf>
    <xf numFmtId="43" fontId="48" fillId="0" borderId="0" xfId="219" applyFont="1" applyFill="1" applyBorder="1" applyAlignment="1">
      <alignment horizontal="right" wrapText="1"/>
    </xf>
    <xf numFmtId="0" fontId="0" fillId="0" borderId="0" xfId="125" applyAlignment="1">
      <alignment horizontal="right" wrapText="1"/>
      <protection/>
    </xf>
    <xf numFmtId="0" fontId="0" fillId="0" borderId="0" xfId="125" applyFont="1" applyAlignment="1">
      <alignment horizontal="right" wrapText="1"/>
      <protection/>
    </xf>
    <xf numFmtId="4" fontId="4" fillId="0" borderId="0" xfId="0" applyNumberFormat="1" applyFont="1" applyAlignment="1">
      <alignment horizontal="right" wrapText="1"/>
    </xf>
    <xf numFmtId="0" fontId="0" fillId="0" borderId="0" xfId="0" applyFont="1" applyAlignment="1">
      <alignment horizontal="right"/>
    </xf>
    <xf numFmtId="4" fontId="90" fillId="0" borderId="0" xfId="0" applyNumberFormat="1" applyFont="1" applyAlignment="1">
      <alignment horizontal="right" vertical="top" wrapText="1"/>
    </xf>
    <xf numFmtId="2" fontId="12" fillId="0" borderId="0" xfId="0" applyNumberFormat="1" applyFont="1" applyAlignment="1">
      <alignment horizontal="right"/>
    </xf>
    <xf numFmtId="4" fontId="4" fillId="0" borderId="0" xfId="0" applyNumberFormat="1" applyFont="1" applyAlignment="1">
      <alignment horizontal="right" vertical="top" wrapText="1"/>
    </xf>
    <xf numFmtId="1" fontId="0" fillId="0" borderId="19" xfId="0" applyNumberFormat="1" applyFont="1" applyBorder="1" applyAlignment="1">
      <alignment horizontal="right" vertical="top" wrapText="1"/>
    </xf>
    <xf numFmtId="4" fontId="0" fillId="0" borderId="0" xfId="0" applyNumberFormat="1" applyFont="1" applyFill="1" applyBorder="1" applyAlignment="1">
      <alignment horizontal="right" wrapText="1"/>
    </xf>
    <xf numFmtId="4" fontId="12" fillId="0" borderId="20" xfId="0" applyNumberFormat="1" applyFont="1" applyFill="1" applyBorder="1" applyAlignment="1">
      <alignment horizontal="right" wrapText="1"/>
    </xf>
    <xf numFmtId="4" fontId="12" fillId="0" borderId="0" xfId="0" applyNumberFormat="1" applyFont="1" applyFill="1" applyBorder="1" applyAlignment="1">
      <alignment horizontal="right" wrapText="1"/>
    </xf>
    <xf numFmtId="4" fontId="12" fillId="0" borderId="0" xfId="0" applyNumberFormat="1" applyFont="1" applyFill="1" applyAlignment="1">
      <alignment horizontal="right" wrapText="1"/>
    </xf>
    <xf numFmtId="4" fontId="2" fillId="0" borderId="20" xfId="0" applyNumberFormat="1" applyFont="1" applyFill="1" applyBorder="1" applyAlignment="1">
      <alignment horizontal="right" vertical="top" wrapText="1"/>
    </xf>
    <xf numFmtId="4" fontId="0" fillId="0" borderId="0" xfId="125" applyNumberFormat="1" applyFont="1" applyAlignment="1">
      <alignment horizontal="justify" vertical="top" wrapText="1"/>
      <protection/>
    </xf>
    <xf numFmtId="4" fontId="4" fillId="0" borderId="0" xfId="125" applyNumberFormat="1" applyFont="1" applyAlignment="1">
      <alignment horizontal="justify" vertical="top" wrapText="1"/>
      <protection/>
    </xf>
    <xf numFmtId="4" fontId="0" fillId="0" borderId="0" xfId="125" applyNumberFormat="1" applyFont="1" applyFill="1" applyBorder="1" applyAlignment="1">
      <alignment horizontal="right" vertical="top" wrapText="1"/>
      <protection/>
    </xf>
    <xf numFmtId="2" fontId="0" fillId="0" borderId="0" xfId="125" applyNumberFormat="1" applyFont="1" applyFill="1" applyBorder="1" applyAlignment="1">
      <alignment horizontal="right" vertical="top" wrapText="1"/>
      <protection/>
    </xf>
    <xf numFmtId="4" fontId="2" fillId="0" borderId="0" xfId="125" applyNumberFormat="1" applyFont="1" applyFill="1" applyBorder="1" applyAlignment="1">
      <alignment horizontal="right"/>
      <protection/>
    </xf>
    <xf numFmtId="0" fontId="0" fillId="0" borderId="0" xfId="125" applyFont="1" applyFill="1" applyBorder="1" applyAlignment="1">
      <alignment horizontal="right"/>
      <protection/>
    </xf>
    <xf numFmtId="0" fontId="0" fillId="0" borderId="0" xfId="125" applyFont="1" applyBorder="1" applyAlignment="1">
      <alignment horizontal="right"/>
      <protection/>
    </xf>
    <xf numFmtId="1" fontId="17" fillId="0" borderId="20" xfId="125" applyNumberFormat="1" applyFont="1" applyFill="1" applyBorder="1" applyAlignment="1">
      <alignment horizontal="right"/>
      <protection/>
    </xf>
    <xf numFmtId="4" fontId="17" fillId="0" borderId="20" xfId="125" applyNumberFormat="1" applyFont="1" applyFill="1" applyBorder="1" applyAlignment="1">
      <alignment horizontal="right"/>
      <protection/>
    </xf>
    <xf numFmtId="4" fontId="3" fillId="0" borderId="0" xfId="125" applyNumberFormat="1" applyFont="1" applyFill="1" applyBorder="1" applyAlignment="1">
      <alignment horizontal="right"/>
      <protection/>
    </xf>
    <xf numFmtId="4" fontId="0" fillId="0" borderId="0" xfId="125" applyNumberFormat="1" applyFont="1" applyFill="1" applyBorder="1" applyAlignment="1">
      <alignment horizontal="right" vertical="top"/>
      <protection/>
    </xf>
    <xf numFmtId="0" fontId="0" fillId="0" borderId="0" xfId="125" applyFont="1" applyBorder="1" applyAlignment="1">
      <alignment horizontal="right"/>
      <protection/>
    </xf>
    <xf numFmtId="2" fontId="0" fillId="0" borderId="0" xfId="125" applyNumberFormat="1" applyFont="1" applyBorder="1" applyAlignment="1">
      <alignment horizontal="right" wrapText="1"/>
      <protection/>
    </xf>
    <xf numFmtId="43" fontId="48" fillId="0" borderId="0" xfId="219" applyFont="1" applyFill="1" applyBorder="1" applyAlignment="1">
      <alignment horizontal="left" wrapText="1"/>
    </xf>
    <xf numFmtId="4" fontId="2" fillId="0" borderId="0" xfId="125" applyNumberFormat="1" applyFont="1" applyFill="1" applyBorder="1" applyAlignment="1">
      <alignment/>
      <protection/>
    </xf>
    <xf numFmtId="4" fontId="0" fillId="0" borderId="0" xfId="125" applyNumberFormat="1" applyFont="1" applyFill="1" applyBorder="1" applyAlignment="1">
      <alignment/>
      <protection/>
    </xf>
    <xf numFmtId="4" fontId="0" fillId="0" borderId="0" xfId="125" applyNumberFormat="1" applyFont="1" applyFill="1" applyBorder="1" applyAlignment="1">
      <alignment horizontal="right"/>
      <protection/>
    </xf>
    <xf numFmtId="2" fontId="0" fillId="0" borderId="0" xfId="125" applyNumberFormat="1" applyFont="1" applyFill="1" applyAlignment="1">
      <alignment horizontal="justify" vertical="top" wrapText="1"/>
      <protection/>
    </xf>
    <xf numFmtId="0" fontId="0" fillId="0" borderId="0" xfId="125" applyFont="1" applyFill="1" applyBorder="1">
      <alignment/>
      <protection/>
    </xf>
    <xf numFmtId="0" fontId="0" fillId="0" borderId="0" xfId="125" applyFont="1" applyFill="1" applyAlignment="1">
      <alignment wrapText="1"/>
      <protection/>
    </xf>
    <xf numFmtId="4" fontId="17" fillId="0" borderId="20" xfId="125" applyNumberFormat="1" applyFont="1" applyFill="1" applyBorder="1" applyAlignment="1">
      <alignment/>
      <protection/>
    </xf>
    <xf numFmtId="4" fontId="3" fillId="0" borderId="0" xfId="125" applyNumberFormat="1" applyFont="1" applyFill="1" applyBorder="1" applyAlignment="1">
      <alignment/>
      <protection/>
    </xf>
    <xf numFmtId="4" fontId="17" fillId="0" borderId="20" xfId="125" applyNumberFormat="1" applyFont="1" applyFill="1" applyBorder="1" applyAlignment="1">
      <alignment horizontal="center"/>
      <protection/>
    </xf>
    <xf numFmtId="1" fontId="17" fillId="56" borderId="0" xfId="125" applyNumberFormat="1" applyFont="1" applyFill="1" applyAlignment="1">
      <alignment horizontal="right" vertical="top" wrapText="1"/>
      <protection/>
    </xf>
    <xf numFmtId="4" fontId="91" fillId="56" borderId="0" xfId="125" applyNumberFormat="1" applyFont="1" applyFill="1" applyBorder="1" applyAlignment="1">
      <alignment horizontal="right"/>
      <protection/>
    </xf>
    <xf numFmtId="4" fontId="17" fillId="56" borderId="0" xfId="125" applyNumberFormat="1" applyFont="1" applyFill="1" applyBorder="1" applyAlignment="1">
      <alignment/>
      <protection/>
    </xf>
    <xf numFmtId="4" fontId="17" fillId="56" borderId="0" xfId="125" applyNumberFormat="1" applyFont="1" applyFill="1" applyBorder="1" applyAlignment="1">
      <alignment horizontal="center"/>
      <protection/>
    </xf>
    <xf numFmtId="2" fontId="92" fillId="56" borderId="0" xfId="0" applyNumberFormat="1" applyFont="1" applyFill="1" applyAlignment="1">
      <alignment/>
    </xf>
    <xf numFmtId="4" fontId="17" fillId="56" borderId="0" xfId="125" applyNumberFormat="1" applyFont="1" applyFill="1" applyAlignment="1">
      <alignment horizontal="left" vertical="top"/>
      <protection/>
    </xf>
    <xf numFmtId="1" fontId="6" fillId="56" borderId="0" xfId="0" applyNumberFormat="1" applyFont="1" applyFill="1" applyAlignment="1">
      <alignment horizontal="right" vertical="top" wrapText="1"/>
    </xf>
    <xf numFmtId="4" fontId="6" fillId="56" borderId="0" xfId="0" applyNumberFormat="1" applyFont="1" applyFill="1" applyAlignment="1">
      <alignment horizontal="justify" vertical="top" wrapText="1"/>
    </xf>
    <xf numFmtId="4" fontId="0" fillId="56" borderId="0" xfId="0" applyNumberFormat="1" applyFont="1" applyFill="1" applyAlignment="1">
      <alignment horizontal="right"/>
    </xf>
    <xf numFmtId="2" fontId="0" fillId="56" borderId="0" xfId="0" applyNumberFormat="1" applyFont="1" applyFill="1" applyAlignment="1">
      <alignment horizontal="right"/>
    </xf>
    <xf numFmtId="4" fontId="0" fillId="56" borderId="0" xfId="0" applyNumberFormat="1" applyFont="1" applyFill="1" applyBorder="1" applyAlignment="1">
      <alignment horizontal="right"/>
    </xf>
    <xf numFmtId="2" fontId="0" fillId="56" borderId="0" xfId="0" applyNumberFormat="1" applyFont="1" applyFill="1" applyAlignment="1">
      <alignment/>
    </xf>
    <xf numFmtId="2" fontId="0" fillId="56" borderId="0" xfId="0" applyNumberFormat="1" applyFont="1" applyFill="1" applyAlignment="1">
      <alignment/>
    </xf>
    <xf numFmtId="0" fontId="0" fillId="0" borderId="0" xfId="0" applyFont="1" applyAlignment="1">
      <alignment horizontal="justify" vertical="top" wrapText="1"/>
    </xf>
    <xf numFmtId="0" fontId="0" fillId="0" borderId="0" xfId="0" applyAlignment="1">
      <alignment horizontal="center" vertical="top" wrapText="1"/>
    </xf>
    <xf numFmtId="0" fontId="5" fillId="0" borderId="0" xfId="0" applyFont="1" applyAlignment="1">
      <alignment horizontal="justify" vertical="top" wrapText="1"/>
    </xf>
    <xf numFmtId="180" fontId="0" fillId="0" borderId="0" xfId="0" applyNumberFormat="1" applyAlignment="1">
      <alignment/>
    </xf>
    <xf numFmtId="0" fontId="0" fillId="0" borderId="0" xfId="0" applyAlignment="1">
      <alignment horizontal="center" vertical="center"/>
    </xf>
    <xf numFmtId="0" fontId="0" fillId="0" borderId="0" xfId="0" applyFont="1" applyAlignment="1">
      <alignment horizontal="center" vertical="center"/>
    </xf>
    <xf numFmtId="4" fontId="0" fillId="0" borderId="0" xfId="0" applyNumberFormat="1" applyFont="1" applyAlignment="1">
      <alignment vertical="center"/>
    </xf>
    <xf numFmtId="1" fontId="1" fillId="0" borderId="20" xfId="0" applyNumberFormat="1" applyFont="1" applyBorder="1" applyAlignment="1">
      <alignment horizontal="right"/>
    </xf>
    <xf numFmtId="4" fontId="0" fillId="0" borderId="20" xfId="0" applyNumberFormat="1" applyFont="1" applyBorder="1" applyAlignment="1">
      <alignment/>
    </xf>
    <xf numFmtId="0" fontId="5" fillId="0" borderId="27" xfId="0" applyFont="1" applyBorder="1" applyAlignment="1">
      <alignment/>
    </xf>
    <xf numFmtId="0" fontId="0" fillId="0" borderId="0" xfId="0" applyFont="1" applyFill="1" applyAlignment="1">
      <alignment horizontal="left" wrapText="1"/>
    </xf>
    <xf numFmtId="0" fontId="0" fillId="0" borderId="0" xfId="0" applyAlignment="1">
      <alignment wrapText="1"/>
    </xf>
    <xf numFmtId="0" fontId="0" fillId="0" borderId="0" xfId="0" applyFont="1" applyFill="1" applyAlignment="1">
      <alignment horizontal="justify" wrapText="1"/>
    </xf>
    <xf numFmtId="0" fontId="0" fillId="0" borderId="0" xfId="0" applyAlignment="1">
      <alignment horizontal="justify" wrapText="1"/>
    </xf>
    <xf numFmtId="0" fontId="0" fillId="0" borderId="0" xfId="0" applyNumberFormat="1" applyFont="1" applyFill="1" applyAlignment="1">
      <alignment horizontal="justify" wrapText="1"/>
    </xf>
    <xf numFmtId="0" fontId="0" fillId="0" borderId="0" xfId="0" applyFont="1" applyFill="1" applyAlignment="1">
      <alignment horizontal="left"/>
    </xf>
    <xf numFmtId="0" fontId="0" fillId="0" borderId="0" xfId="0" applyAlignment="1">
      <alignment/>
    </xf>
    <xf numFmtId="0" fontId="0" fillId="0" borderId="0" xfId="0" applyFill="1" applyAlignment="1">
      <alignment horizontal="justify" wrapText="1"/>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Fill="1" applyAlignment="1" quotePrefix="1">
      <alignment horizontal="justify" wrapText="1"/>
    </xf>
    <xf numFmtId="0" fontId="0" fillId="0" borderId="0" xfId="0" applyAlignment="1">
      <alignment horizontal="justify"/>
    </xf>
    <xf numFmtId="0" fontId="0" fillId="0" borderId="0" xfId="0" applyNumberFormat="1" applyFont="1"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left" wrapText="1"/>
    </xf>
    <xf numFmtId="0" fontId="54" fillId="0" borderId="0" xfId="0" applyFont="1" applyBorder="1" applyAlignment="1">
      <alignment horizontal="center" vertical="center"/>
    </xf>
    <xf numFmtId="0" fontId="64" fillId="0" borderId="0" xfId="113" applyNumberFormat="1" applyFont="1" applyBorder="1" applyAlignment="1">
      <alignment horizontal="center" vertical="top" wrapText="1"/>
      <protection/>
    </xf>
    <xf numFmtId="4" fontId="0" fillId="0" borderId="0" xfId="0" applyNumberFormat="1" applyFont="1" applyFill="1" applyBorder="1" applyAlignment="1">
      <alignment vertical="top" wrapText="1"/>
    </xf>
    <xf numFmtId="4" fontId="0" fillId="0" borderId="0" xfId="0" applyNumberFormat="1" applyFont="1" applyFill="1" applyAlignment="1">
      <alignment vertical="top" wrapText="1"/>
    </xf>
    <xf numFmtId="4" fontId="0" fillId="0" borderId="0" xfId="0" applyNumberFormat="1" applyFont="1" applyAlignment="1">
      <alignment horizontal="justify" vertical="top" wrapText="1"/>
    </xf>
    <xf numFmtId="4" fontId="0" fillId="0" borderId="0" xfId="0" applyNumberFormat="1" applyFont="1" applyFill="1" applyAlignment="1">
      <alignment horizontal="right" vertical="top" wrapText="1"/>
    </xf>
    <xf numFmtId="0" fontId="0" fillId="0" borderId="0" xfId="0" applyFont="1" applyBorder="1" applyAlignment="1">
      <alignment horizontal="justify" wrapText="1"/>
    </xf>
    <xf numFmtId="0" fontId="0" fillId="0" borderId="0" xfId="0" applyFont="1" applyAlignment="1">
      <alignment wrapText="1"/>
    </xf>
    <xf numFmtId="0" fontId="47" fillId="0" borderId="41" xfId="0" applyFont="1" applyFill="1" applyBorder="1" applyAlignment="1">
      <alignment horizontal="center" vertical="center" wrapText="1"/>
    </xf>
    <xf numFmtId="0" fontId="47" fillId="0" borderId="24" xfId="0" applyFont="1" applyFill="1" applyBorder="1" applyAlignment="1">
      <alignment horizontal="center" vertical="center" wrapText="1"/>
    </xf>
    <xf numFmtId="4" fontId="48" fillId="0" borderId="41" xfId="0" applyNumberFormat="1" applyFont="1" applyFill="1" applyBorder="1" applyAlignment="1">
      <alignment horizontal="center" vertical="center" wrapText="1"/>
    </xf>
    <xf numFmtId="4" fontId="48" fillId="0" borderId="24" xfId="0" applyNumberFormat="1" applyFont="1" applyFill="1" applyBorder="1" applyAlignment="1">
      <alignment horizontal="center" vertical="center" wrapText="1"/>
    </xf>
    <xf numFmtId="4" fontId="48" fillId="0" borderId="41" xfId="0" applyNumberFormat="1" applyFont="1" applyFill="1" applyBorder="1" applyAlignment="1">
      <alignment horizontal="right" wrapText="1"/>
    </xf>
    <xf numFmtId="4" fontId="48" fillId="0" borderId="24" xfId="0" applyNumberFormat="1" applyFont="1" applyFill="1" applyBorder="1" applyAlignment="1">
      <alignment horizontal="right" wrapText="1"/>
    </xf>
    <xf numFmtId="4" fontId="24" fillId="0" borderId="29" xfId="0" applyNumberFormat="1" applyFont="1" applyFill="1" applyBorder="1" applyAlignment="1">
      <alignment horizontal="center" wrapText="1"/>
    </xf>
    <xf numFmtId="4" fontId="24" fillId="0" borderId="30" xfId="0" applyNumberFormat="1" applyFont="1" applyFill="1" applyBorder="1" applyAlignment="1">
      <alignment horizontal="center" wrapText="1"/>
    </xf>
    <xf numFmtId="1" fontId="0" fillId="0" borderId="0" xfId="0" applyNumberFormat="1" applyFont="1" applyAlignment="1">
      <alignment horizontal="right" vertical="top" wrapText="1"/>
    </xf>
    <xf numFmtId="4" fontId="0" fillId="0" borderId="0" xfId="0" applyNumberFormat="1" applyFont="1" applyAlignment="1">
      <alignment horizontal="justify"/>
    </xf>
    <xf numFmtId="0" fontId="0" fillId="0" borderId="0" xfId="125" applyFont="1" applyAlignment="1">
      <alignment horizontal="justify" wrapText="1"/>
      <protection/>
    </xf>
    <xf numFmtId="0" fontId="0" fillId="0" borderId="0" xfId="125" applyFont="1" applyAlignment="1">
      <alignment wrapText="1"/>
      <protection/>
    </xf>
    <xf numFmtId="0" fontId="0" fillId="0" borderId="0" xfId="125" applyFont="1" applyAlignment="1">
      <alignment horizontal="justify" vertical="top" wrapText="1"/>
      <protection/>
    </xf>
    <xf numFmtId="0" fontId="0" fillId="0" borderId="0" xfId="125" applyFont="1" applyAlignment="1">
      <alignment horizontal="justify"/>
      <protection/>
    </xf>
    <xf numFmtId="0" fontId="0" fillId="0" borderId="0" xfId="125" applyFont="1" applyAlignment="1">
      <alignment/>
      <protection/>
    </xf>
    <xf numFmtId="0" fontId="0" fillId="0" borderId="0" xfId="0" applyNumberFormat="1" applyFont="1" applyBorder="1" applyAlignment="1">
      <alignment horizontal="justify" wrapText="1"/>
    </xf>
  </cellXfs>
  <cellStyles count="209">
    <cellStyle name="Normal" xfId="0"/>
    <cellStyle name="20% - Isticanje1" xfId="15"/>
    <cellStyle name="20% - Isticanje1 2" xfId="16"/>
    <cellStyle name="20% - Isticanje2" xfId="17"/>
    <cellStyle name="20% - Isticanje2 2" xfId="18"/>
    <cellStyle name="20% - Isticanje3" xfId="19"/>
    <cellStyle name="20% - Isticanje3 2" xfId="20"/>
    <cellStyle name="20% - Isticanje4" xfId="21"/>
    <cellStyle name="20% - Isticanje4 2" xfId="22"/>
    <cellStyle name="20% - Isticanje5" xfId="23"/>
    <cellStyle name="20% - Isticanje5 2" xfId="24"/>
    <cellStyle name="20% - Isticanje6" xfId="25"/>
    <cellStyle name="20% - Isticanje6 2" xfId="26"/>
    <cellStyle name="40% - Isticanje1" xfId="27"/>
    <cellStyle name="40% - Isticanje2" xfId="28"/>
    <cellStyle name="40% - Isticanje2 2" xfId="29"/>
    <cellStyle name="40% - Isticanje3" xfId="30"/>
    <cellStyle name="40% - Isticanje3 2" xfId="31"/>
    <cellStyle name="40% - Isticanje4" xfId="32"/>
    <cellStyle name="40% - Isticanje4 2" xfId="33"/>
    <cellStyle name="40% - Isticanje5" xfId="34"/>
    <cellStyle name="40% - Isticanje5 2" xfId="35"/>
    <cellStyle name="40% - Isticanje6" xfId="36"/>
    <cellStyle name="40% - Isticanje6 2" xfId="37"/>
    <cellStyle name="40% - Naglasak1" xfId="38"/>
    <cellStyle name="60% - Isticanje1" xfId="39"/>
    <cellStyle name="60% - Isticanje1 2" xfId="40"/>
    <cellStyle name="60% - Isticanje2" xfId="41"/>
    <cellStyle name="60% - Isticanje2 2" xfId="42"/>
    <cellStyle name="60% - Isticanje3" xfId="43"/>
    <cellStyle name="60% - Isticanje3 2" xfId="44"/>
    <cellStyle name="60% - Isticanje4" xfId="45"/>
    <cellStyle name="60% - Isticanje4 2" xfId="46"/>
    <cellStyle name="60% - Isticanje5" xfId="47"/>
    <cellStyle name="60% - Isticanje5 2" xfId="48"/>
    <cellStyle name="60% - Isticanje6" xfId="49"/>
    <cellStyle name="60% - Isticanje6 2" xfId="50"/>
    <cellStyle name="Bilješka" xfId="51"/>
    <cellStyle name="Bilješka 2" xfId="52"/>
    <cellStyle name="Bilješka 3" xfId="53"/>
    <cellStyle name="Bilješka 3 2" xfId="54"/>
    <cellStyle name="Code" xfId="55"/>
    <cellStyle name="Code 2" xfId="56"/>
    <cellStyle name="Code 2 2" xfId="57"/>
    <cellStyle name="Code 2 3" xfId="58"/>
    <cellStyle name="Comma 2 2 2" xfId="59"/>
    <cellStyle name="Comma 2 3" xfId="60"/>
    <cellStyle name="Comma0" xfId="61"/>
    <cellStyle name="Comma0 2" xfId="62"/>
    <cellStyle name="Comma0 2 2" xfId="63"/>
    <cellStyle name="Comma0 2 3" xfId="64"/>
    <cellStyle name="Currency0" xfId="65"/>
    <cellStyle name="Currency0 2" xfId="66"/>
    <cellStyle name="Currency0 2 2" xfId="67"/>
    <cellStyle name="Currency0 2 3" xfId="68"/>
    <cellStyle name="Date" xfId="69"/>
    <cellStyle name="Date 2" xfId="70"/>
    <cellStyle name="Date 2 2" xfId="71"/>
    <cellStyle name="Date 2 3" xfId="72"/>
    <cellStyle name="Dobro" xfId="73"/>
    <cellStyle name="Dobro 2" xfId="74"/>
    <cellStyle name="Excel Built-in Normal" xfId="75"/>
    <cellStyle name="Fixed" xfId="76"/>
    <cellStyle name="Fixed 2" xfId="77"/>
    <cellStyle name="Fixed 2 2" xfId="78"/>
    <cellStyle name="Fixed 2 3" xfId="79"/>
    <cellStyle name="Hyperlink" xfId="80"/>
    <cellStyle name="Hiperveza 2" xfId="81"/>
    <cellStyle name="Isticanje1" xfId="82"/>
    <cellStyle name="Isticanje1 2" xfId="83"/>
    <cellStyle name="Isticanje2" xfId="84"/>
    <cellStyle name="Isticanje2 2" xfId="85"/>
    <cellStyle name="Isticanje3" xfId="86"/>
    <cellStyle name="Isticanje3 2" xfId="87"/>
    <cellStyle name="Isticanje4" xfId="88"/>
    <cellStyle name="Isticanje4 2" xfId="89"/>
    <cellStyle name="Isticanje5" xfId="90"/>
    <cellStyle name="Isticanje5 2" xfId="91"/>
    <cellStyle name="Isticanje6" xfId="92"/>
    <cellStyle name="Isticanje6 2" xfId="93"/>
    <cellStyle name="Izlaz" xfId="94"/>
    <cellStyle name="Izlaz 2" xfId="95"/>
    <cellStyle name="Izračun" xfId="96"/>
    <cellStyle name="Izračun 2" xfId="97"/>
    <cellStyle name="Loše" xfId="98"/>
    <cellStyle name="Loše 2" xfId="99"/>
    <cellStyle name="Naslov" xfId="100"/>
    <cellStyle name="Naslov 1" xfId="101"/>
    <cellStyle name="Naslov 1 2" xfId="102"/>
    <cellStyle name="Naslov 2" xfId="103"/>
    <cellStyle name="Naslov 2 2" xfId="104"/>
    <cellStyle name="Naslov 3" xfId="105"/>
    <cellStyle name="Naslov 3 2" xfId="106"/>
    <cellStyle name="Naslov 4" xfId="107"/>
    <cellStyle name="Naslov 4 2" xfId="108"/>
    <cellStyle name="Naslov 5" xfId="109"/>
    <cellStyle name="Neutralno" xfId="110"/>
    <cellStyle name="Neutralno 2" xfId="111"/>
    <cellStyle name="Normal 2" xfId="112"/>
    <cellStyle name="Normal 2 2" xfId="113"/>
    <cellStyle name="Normal 2 2 2" xfId="114"/>
    <cellStyle name="Normal 2 3" xfId="115"/>
    <cellStyle name="Normal 3" xfId="116"/>
    <cellStyle name="Normal 4" xfId="117"/>
    <cellStyle name="Normal 4 2" xfId="118"/>
    <cellStyle name="Normal 4 3" xfId="119"/>
    <cellStyle name="Normal 5" xfId="120"/>
    <cellStyle name="Normal 6" xfId="121"/>
    <cellStyle name="Normal_128-10 PISAROVINA - troškovnik GRIJANJE" xfId="122"/>
    <cellStyle name="Normal_TROSKOVNIK-revizija2" xfId="123"/>
    <cellStyle name="Normal1" xfId="124"/>
    <cellStyle name="Normalno 2" xfId="125"/>
    <cellStyle name="Normalno 2 2" xfId="126"/>
    <cellStyle name="Normalno 2 3" xfId="127"/>
    <cellStyle name="Normalno 2 4" xfId="128"/>
    <cellStyle name="Normalno 3" xfId="129"/>
    <cellStyle name="Normalno 3 2" xfId="130"/>
    <cellStyle name="Normalno 3 2 2" xfId="131"/>
    <cellStyle name="Normalno 4" xfId="132"/>
    <cellStyle name="Normalno 5" xfId="133"/>
    <cellStyle name="Normalno 6" xfId="134"/>
    <cellStyle name="Normalno 6 10" xfId="135"/>
    <cellStyle name="Normalno 6 11" xfId="136"/>
    <cellStyle name="Normalno 6 12" xfId="137"/>
    <cellStyle name="Normalno 6 13" xfId="138"/>
    <cellStyle name="Normalno 6 2" xfId="139"/>
    <cellStyle name="Normalno 6 2 10" xfId="140"/>
    <cellStyle name="Normalno 6 2 11" xfId="141"/>
    <cellStyle name="Normalno 6 2 2" xfId="142"/>
    <cellStyle name="Normalno 6 2 2 10" xfId="143"/>
    <cellStyle name="Normalno 6 2 2 2" xfId="144"/>
    <cellStyle name="Normalno 6 2 2 2 2" xfId="145"/>
    <cellStyle name="Normalno 6 2 2 3" xfId="146"/>
    <cellStyle name="Normalno 6 2 2 3 2" xfId="147"/>
    <cellStyle name="Normalno 6 2 2 4" xfId="148"/>
    <cellStyle name="Normalno 6 2 2 4 2" xfId="149"/>
    <cellStyle name="Normalno 6 2 2 5" xfId="150"/>
    <cellStyle name="Normalno 6 2 2 6" xfId="151"/>
    <cellStyle name="Normalno 6 2 2 7" xfId="152"/>
    <cellStyle name="Normalno 6 2 2 8" xfId="153"/>
    <cellStyle name="Normalno 6 2 2 9" xfId="154"/>
    <cellStyle name="Normalno 6 2 3" xfId="155"/>
    <cellStyle name="Normalno 6 2 3 2" xfId="156"/>
    <cellStyle name="Normalno 6 2 4" xfId="157"/>
    <cellStyle name="Normalno 6 2 4 2" xfId="158"/>
    <cellStyle name="Normalno 6 2 5" xfId="159"/>
    <cellStyle name="Normalno 6 2 5 2" xfId="160"/>
    <cellStyle name="Normalno 6 2 6" xfId="161"/>
    <cellStyle name="Normalno 6 2 7" xfId="162"/>
    <cellStyle name="Normalno 6 2 8" xfId="163"/>
    <cellStyle name="Normalno 6 2 9" xfId="164"/>
    <cellStyle name="Normalno 6 3" xfId="165"/>
    <cellStyle name="Normalno 6 3 10" xfId="166"/>
    <cellStyle name="Normalno 6 3 2" xfId="167"/>
    <cellStyle name="Normalno 6 3 2 2" xfId="168"/>
    <cellStyle name="Normalno 6 3 3" xfId="169"/>
    <cellStyle name="Normalno 6 3 3 2" xfId="170"/>
    <cellStyle name="Normalno 6 3 4" xfId="171"/>
    <cellStyle name="Normalno 6 3 4 2" xfId="172"/>
    <cellStyle name="Normalno 6 3 5" xfId="173"/>
    <cellStyle name="Normalno 6 3 6" xfId="174"/>
    <cellStyle name="Normalno 6 3 7" xfId="175"/>
    <cellStyle name="Normalno 6 3 8" xfId="176"/>
    <cellStyle name="Normalno 6 3 9" xfId="177"/>
    <cellStyle name="Normalno 6 4" xfId="178"/>
    <cellStyle name="Normalno 6 4 2" xfId="179"/>
    <cellStyle name="Normalno 6 4 2 2" xfId="180"/>
    <cellStyle name="Normalno 6 4 3" xfId="181"/>
    <cellStyle name="Normalno 6 4 4" xfId="182"/>
    <cellStyle name="Normalno 6 4 5" xfId="183"/>
    <cellStyle name="Normalno 6 4 6" xfId="184"/>
    <cellStyle name="Normalno 6 4 7" xfId="185"/>
    <cellStyle name="Normalno 6 5" xfId="186"/>
    <cellStyle name="Normalno 6 5 2" xfId="187"/>
    <cellStyle name="Normalno 6 6" xfId="188"/>
    <cellStyle name="Normalno 6 6 2" xfId="189"/>
    <cellStyle name="Normalno 6 7" xfId="190"/>
    <cellStyle name="Normalno 6 7 2" xfId="191"/>
    <cellStyle name="Normalno 6 8" xfId="192"/>
    <cellStyle name="Normalno 6 9" xfId="193"/>
    <cellStyle name="Normalno 7" xfId="194"/>
    <cellStyle name="Normalno 8" xfId="195"/>
    <cellStyle name="Obično_MEDITERAN troškovnik" xfId="196"/>
    <cellStyle name="Percent" xfId="197"/>
    <cellStyle name="Povezana ćelija" xfId="198"/>
    <cellStyle name="Povezana ćelija 2" xfId="199"/>
    <cellStyle name="Followed Hyperlink" xfId="200"/>
    <cellStyle name="Provjera ćelije" xfId="201"/>
    <cellStyle name="Provjera ćelije 2" xfId="202"/>
    <cellStyle name="Stil 1" xfId="203"/>
    <cellStyle name="Style 1" xfId="204"/>
    <cellStyle name="Tekst objašnjenja" xfId="205"/>
    <cellStyle name="Tekst objašnjenja 2" xfId="206"/>
    <cellStyle name="Tekst upozorenja" xfId="207"/>
    <cellStyle name="Tekst upozorenja 2" xfId="208"/>
    <cellStyle name="Ukupni zbroj" xfId="209"/>
    <cellStyle name="Ukupni zbroj 2" xfId="210"/>
    <cellStyle name="Unos" xfId="211"/>
    <cellStyle name="Unos 2" xfId="212"/>
    <cellStyle name="Currency" xfId="213"/>
    <cellStyle name="Currency [0]" xfId="214"/>
    <cellStyle name="Valuta 2" xfId="215"/>
    <cellStyle name="Valuta 3" xfId="216"/>
    <cellStyle name="Comma" xfId="217"/>
    <cellStyle name="Comma [0]" xfId="218"/>
    <cellStyle name="Zarez 2" xfId="219"/>
    <cellStyle name="Zarez 3" xfId="220"/>
    <cellStyle name="Zarez 4" xfId="221"/>
    <cellStyle name="Zarez 4 2"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0</xdr:rowOff>
    </xdr:to>
    <xdr:pic>
      <xdr:nvPicPr>
        <xdr:cNvPr id="1" name="Picture 1"/>
        <xdr:cNvPicPr preferRelativeResize="1">
          <a:picLocks noChangeAspect="1"/>
        </xdr:cNvPicPr>
      </xdr:nvPicPr>
      <xdr:blipFill>
        <a:blip r:embed="rId1"/>
        <a:stretch>
          <a:fillRect/>
        </a:stretch>
      </xdr:blipFill>
      <xdr:spPr>
        <a:xfrm>
          <a:off x="0" y="0"/>
          <a:ext cx="95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0" y="485775"/>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24"/>
  <sheetViews>
    <sheetView view="pageLayout" zoomScaleNormal="120" zoomScaleSheetLayoutView="85" workbookViewId="0" topLeftCell="A1">
      <selection activeCell="B108" sqref="B108:E108"/>
    </sheetView>
  </sheetViews>
  <sheetFormatPr defaultColWidth="8.8515625" defaultRowHeight="12.75"/>
  <cols>
    <col min="1" max="1" width="4.57421875" style="3" customWidth="1"/>
    <col min="2" max="2" width="49.57421875" style="12" customWidth="1"/>
    <col min="3" max="3" width="8.00390625" style="12" customWidth="1"/>
    <col min="4" max="4" width="9.57421875" style="13" customWidth="1"/>
    <col min="5" max="5" width="9.28125" style="13" customWidth="1"/>
    <col min="6" max="6" width="13.421875" style="13" customWidth="1"/>
    <col min="7" max="10" width="8.8515625" style="53" customWidth="1"/>
    <col min="11" max="16384" width="8.8515625" style="1" customWidth="1"/>
  </cols>
  <sheetData>
    <row r="1" spans="2:4" ht="14.25">
      <c r="B1" s="40" t="s">
        <v>20</v>
      </c>
      <c r="C1" s="40"/>
      <c r="D1" s="41"/>
    </row>
    <row r="2" spans="1:6" s="72" customFormat="1" ht="18">
      <c r="A2" s="110" t="s">
        <v>74</v>
      </c>
      <c r="B2" s="111" t="s">
        <v>75</v>
      </c>
      <c r="C2" s="112"/>
      <c r="D2" s="113"/>
      <c r="E2" s="114"/>
      <c r="F2" s="114"/>
    </row>
    <row r="3" spans="1:6" s="72" customFormat="1" ht="13.5" customHeight="1">
      <c r="A3" s="110"/>
      <c r="B3" s="111"/>
      <c r="C3" s="112"/>
      <c r="D3" s="113"/>
      <c r="E3" s="114"/>
      <c r="F3" s="114"/>
    </row>
    <row r="4" spans="1:6" s="118" customFormat="1" ht="12.75">
      <c r="A4" s="115"/>
      <c r="B4" s="111" t="s">
        <v>76</v>
      </c>
      <c r="C4" s="111"/>
      <c r="D4" s="116"/>
      <c r="E4" s="117"/>
      <c r="F4" s="117"/>
    </row>
    <row r="5" spans="1:6" s="72" customFormat="1" ht="12.75">
      <c r="A5" s="119"/>
      <c r="B5" s="112"/>
      <c r="C5" s="112"/>
      <c r="D5" s="113"/>
      <c r="E5" s="114"/>
      <c r="F5" s="114"/>
    </row>
    <row r="6" spans="1:6" s="72" customFormat="1" ht="30.75" customHeight="1">
      <c r="A6" s="119"/>
      <c r="B6" s="560" t="s">
        <v>283</v>
      </c>
      <c r="C6" s="550"/>
      <c r="D6" s="550"/>
      <c r="E6" s="550"/>
      <c r="F6" s="114"/>
    </row>
    <row r="7" spans="1:6" s="72" customFormat="1" ht="39.75" customHeight="1">
      <c r="A7" s="119"/>
      <c r="B7" s="559" t="s">
        <v>369</v>
      </c>
      <c r="C7" s="550"/>
      <c r="D7" s="550"/>
      <c r="E7" s="550"/>
      <c r="F7" s="114"/>
    </row>
    <row r="8" spans="1:6" s="72" customFormat="1" ht="57" customHeight="1">
      <c r="A8" s="119"/>
      <c r="B8" s="559" t="s">
        <v>77</v>
      </c>
      <c r="C8" s="550"/>
      <c r="D8" s="550"/>
      <c r="E8" s="550"/>
      <c r="F8" s="114"/>
    </row>
    <row r="9" spans="1:6" s="72" customFormat="1" ht="72.75" customHeight="1">
      <c r="A9" s="119"/>
      <c r="B9" s="559" t="s">
        <v>78</v>
      </c>
      <c r="C9" s="550"/>
      <c r="D9" s="550"/>
      <c r="E9" s="550"/>
      <c r="F9" s="114"/>
    </row>
    <row r="10" spans="1:6" s="72" customFormat="1" ht="48" customHeight="1">
      <c r="A10" s="119"/>
      <c r="B10" s="560" t="s">
        <v>79</v>
      </c>
      <c r="C10" s="550"/>
      <c r="D10" s="550"/>
      <c r="E10" s="550"/>
      <c r="F10" s="114"/>
    </row>
    <row r="11" spans="1:6" s="72" customFormat="1" ht="66" customHeight="1">
      <c r="A11" s="119"/>
      <c r="B11" s="559" t="s">
        <v>80</v>
      </c>
      <c r="C11" s="558"/>
      <c r="D11" s="558"/>
      <c r="E11" s="558"/>
      <c r="F11" s="114"/>
    </row>
    <row r="12" spans="1:6" s="72" customFormat="1" ht="16.5" customHeight="1">
      <c r="A12" s="119"/>
      <c r="B12" s="561" t="s">
        <v>81</v>
      </c>
      <c r="C12" s="553"/>
      <c r="D12" s="553"/>
      <c r="E12" s="553"/>
      <c r="F12" s="114"/>
    </row>
    <row r="13" spans="1:6" s="72" customFormat="1" ht="79.5" customHeight="1">
      <c r="A13" s="119"/>
      <c r="B13" s="559" t="s">
        <v>82</v>
      </c>
      <c r="C13" s="558"/>
      <c r="D13" s="558"/>
      <c r="E13" s="558"/>
      <c r="F13" s="114"/>
    </row>
    <row r="14" spans="1:6" s="72" customFormat="1" ht="106.5" customHeight="1">
      <c r="A14" s="119"/>
      <c r="B14" s="559" t="s">
        <v>83</v>
      </c>
      <c r="C14" s="550"/>
      <c r="D14" s="550"/>
      <c r="E14" s="550"/>
      <c r="F14" s="114"/>
    </row>
    <row r="15" spans="1:6" s="72" customFormat="1" ht="123.75" customHeight="1">
      <c r="A15" s="119"/>
      <c r="B15" s="559" t="s">
        <v>84</v>
      </c>
      <c r="C15" s="550"/>
      <c r="D15" s="550"/>
      <c r="E15" s="550"/>
      <c r="F15" s="114"/>
    </row>
    <row r="16" spans="1:6" s="72" customFormat="1" ht="68.25" customHeight="1">
      <c r="A16" s="119"/>
      <c r="B16" s="559" t="s">
        <v>85</v>
      </c>
      <c r="C16" s="550"/>
      <c r="D16" s="550"/>
      <c r="E16" s="550"/>
      <c r="F16" s="114"/>
    </row>
    <row r="17" spans="1:6" s="72" customFormat="1" ht="63.75" customHeight="1">
      <c r="A17" s="119"/>
      <c r="B17" s="559" t="s">
        <v>86</v>
      </c>
      <c r="C17" s="550"/>
      <c r="D17" s="550"/>
      <c r="E17" s="550"/>
      <c r="F17" s="114"/>
    </row>
    <row r="18" spans="1:6" s="72" customFormat="1" ht="33" customHeight="1">
      <c r="A18" s="119"/>
      <c r="B18" s="559" t="s">
        <v>87</v>
      </c>
      <c r="C18" s="550"/>
      <c r="D18" s="550"/>
      <c r="E18" s="550"/>
      <c r="F18" s="114"/>
    </row>
    <row r="19" spans="1:6" s="72" customFormat="1" ht="12.75">
      <c r="A19" s="119"/>
      <c r="B19" s="112"/>
      <c r="C19" s="112"/>
      <c r="D19" s="113"/>
      <c r="E19" s="114"/>
      <c r="F19" s="114"/>
    </row>
    <row r="20" spans="1:6" s="72" customFormat="1" ht="12.75">
      <c r="A20" s="119"/>
      <c r="B20" s="121"/>
      <c r="C20" s="121"/>
      <c r="D20" s="122"/>
      <c r="E20" s="123"/>
      <c r="F20" s="123"/>
    </row>
    <row r="21" spans="1:6" s="72" customFormat="1" ht="12.75">
      <c r="A21" s="119"/>
      <c r="B21" s="126" t="s">
        <v>88</v>
      </c>
      <c r="C21" s="121"/>
      <c r="D21" s="122"/>
      <c r="E21" s="123"/>
      <c r="F21" s="123"/>
    </row>
    <row r="22" spans="1:6" s="72" customFormat="1" ht="12.75">
      <c r="A22" s="119"/>
      <c r="B22" s="126"/>
      <c r="C22" s="121"/>
      <c r="D22" s="122"/>
      <c r="E22" s="123"/>
      <c r="F22" s="123"/>
    </row>
    <row r="23" spans="1:6" s="72" customFormat="1" ht="12.75">
      <c r="A23" s="119"/>
      <c r="B23" s="121" t="s">
        <v>89</v>
      </c>
      <c r="C23" s="121"/>
      <c r="D23" s="122"/>
      <c r="E23" s="123"/>
      <c r="F23" s="123"/>
    </row>
    <row r="24" spans="1:6" s="72" customFormat="1" ht="12.75">
      <c r="A24" s="119"/>
      <c r="B24" s="121"/>
      <c r="C24" s="121"/>
      <c r="D24" s="122"/>
      <c r="E24" s="123"/>
      <c r="F24" s="123"/>
    </row>
    <row r="25" spans="1:6" s="72" customFormat="1" ht="12.75">
      <c r="A25" s="119"/>
      <c r="B25" s="121" t="s">
        <v>90</v>
      </c>
      <c r="C25" s="121"/>
      <c r="D25" s="122"/>
      <c r="E25" s="123"/>
      <c r="F25" s="123"/>
    </row>
    <row r="26" spans="1:6" s="72" customFormat="1" ht="10.5" customHeight="1">
      <c r="A26" s="119"/>
      <c r="B26" s="121"/>
      <c r="C26" s="121"/>
      <c r="D26" s="122"/>
      <c r="E26" s="123"/>
      <c r="F26" s="123"/>
    </row>
    <row r="27" spans="1:6" s="72" customFormat="1" ht="64.5" customHeight="1">
      <c r="A27" s="119"/>
      <c r="B27" s="551" t="s">
        <v>91</v>
      </c>
      <c r="C27" s="558"/>
      <c r="D27" s="558"/>
      <c r="E27" s="558"/>
      <c r="F27" s="123"/>
    </row>
    <row r="28" spans="1:6" s="72" customFormat="1" ht="57.75" customHeight="1">
      <c r="A28" s="119"/>
      <c r="B28" s="551" t="s">
        <v>92</v>
      </c>
      <c r="C28" s="550"/>
      <c r="D28" s="550"/>
      <c r="E28" s="550"/>
      <c r="F28" s="123"/>
    </row>
    <row r="29" spans="1:6" s="72" customFormat="1" ht="55.5" customHeight="1">
      <c r="A29" s="119"/>
      <c r="B29" s="551" t="s">
        <v>93</v>
      </c>
      <c r="C29" s="550"/>
      <c r="D29" s="550"/>
      <c r="E29" s="550"/>
      <c r="F29" s="123"/>
    </row>
    <row r="30" spans="1:6" s="72" customFormat="1" ht="12.75">
      <c r="A30" s="119"/>
      <c r="B30" s="121"/>
      <c r="C30" s="121"/>
      <c r="D30" s="122"/>
      <c r="E30" s="123"/>
      <c r="F30" s="123"/>
    </row>
    <row r="31" spans="1:6" s="72" customFormat="1" ht="12.75">
      <c r="A31" s="119"/>
      <c r="B31" s="121" t="s">
        <v>94</v>
      </c>
      <c r="C31" s="121"/>
      <c r="D31" s="122"/>
      <c r="E31" s="123"/>
      <c r="F31" s="123"/>
    </row>
    <row r="32" spans="1:6" s="72" customFormat="1" ht="27.75" customHeight="1">
      <c r="A32" s="119"/>
      <c r="B32" s="549" t="s">
        <v>95</v>
      </c>
      <c r="C32" s="550"/>
      <c r="D32" s="550"/>
      <c r="E32" s="550"/>
      <c r="F32" s="123"/>
    </row>
    <row r="33" spans="1:6" s="72" customFormat="1" ht="12.75">
      <c r="A33" s="119"/>
      <c r="B33" s="552" t="s">
        <v>96</v>
      </c>
      <c r="C33" s="553"/>
      <c r="D33" s="553"/>
      <c r="E33" s="123"/>
      <c r="F33" s="123"/>
    </row>
    <row r="34" spans="1:6" s="72" customFormat="1" ht="12.75">
      <c r="A34" s="119"/>
      <c r="B34" s="121" t="s">
        <v>97</v>
      </c>
      <c r="C34" s="121"/>
      <c r="D34" s="122"/>
      <c r="E34" s="123"/>
      <c r="F34" s="123"/>
    </row>
    <row r="35" spans="1:6" s="72" customFormat="1" ht="31.5" customHeight="1">
      <c r="A35" s="119"/>
      <c r="B35" s="549" t="s">
        <v>98</v>
      </c>
      <c r="C35" s="550"/>
      <c r="D35" s="550"/>
      <c r="E35" s="550"/>
      <c r="F35" s="123"/>
    </row>
    <row r="36" spans="1:6" s="72" customFormat="1" ht="12.75">
      <c r="A36" s="119"/>
      <c r="B36" s="549" t="s">
        <v>99</v>
      </c>
      <c r="C36" s="550"/>
      <c r="D36" s="550"/>
      <c r="E36" s="550"/>
      <c r="F36" s="123"/>
    </row>
    <row r="37" spans="1:6" s="72" customFormat="1" ht="48.75" customHeight="1">
      <c r="A37" s="119"/>
      <c r="B37" s="557" t="s">
        <v>100</v>
      </c>
      <c r="C37" s="550"/>
      <c r="D37" s="550"/>
      <c r="E37" s="550"/>
      <c r="F37" s="123"/>
    </row>
    <row r="38" spans="1:6" s="72" customFormat="1" ht="26.25" customHeight="1">
      <c r="A38" s="119"/>
      <c r="B38" s="557" t="s">
        <v>209</v>
      </c>
      <c r="C38" s="550"/>
      <c r="D38" s="550"/>
      <c r="E38" s="550"/>
      <c r="F38" s="123"/>
    </row>
    <row r="39" spans="1:6" s="72" customFormat="1" ht="26.25" customHeight="1">
      <c r="A39" s="119"/>
      <c r="B39" s="557" t="s">
        <v>210</v>
      </c>
      <c r="C39" s="550"/>
      <c r="D39" s="550"/>
      <c r="E39" s="550"/>
      <c r="F39" s="123"/>
    </row>
    <row r="40" spans="1:6" s="72" customFormat="1" ht="32.25" customHeight="1">
      <c r="A40" s="119"/>
      <c r="B40" s="549" t="s">
        <v>101</v>
      </c>
      <c r="C40" s="550"/>
      <c r="D40" s="550"/>
      <c r="E40" s="550"/>
      <c r="F40" s="123"/>
    </row>
    <row r="41" spans="1:6" s="72" customFormat="1" ht="30" customHeight="1">
      <c r="A41" s="119"/>
      <c r="B41" s="549" t="s">
        <v>211</v>
      </c>
      <c r="C41" s="550"/>
      <c r="D41" s="550"/>
      <c r="E41" s="550"/>
      <c r="F41" s="123"/>
    </row>
    <row r="42" spans="1:6" s="72" customFormat="1" ht="51" customHeight="1">
      <c r="A42" s="119"/>
      <c r="B42" s="549" t="s">
        <v>148</v>
      </c>
      <c r="C42" s="550"/>
      <c r="D42" s="550"/>
      <c r="E42" s="550"/>
      <c r="F42" s="123"/>
    </row>
    <row r="43" spans="1:6" s="72" customFormat="1" ht="33.75" customHeight="1">
      <c r="A43" s="119"/>
      <c r="B43" s="549" t="s">
        <v>147</v>
      </c>
      <c r="C43" s="550"/>
      <c r="D43" s="550"/>
      <c r="E43" s="550"/>
      <c r="F43" s="123"/>
    </row>
    <row r="44" spans="1:6" s="72" customFormat="1" ht="12.75">
      <c r="A44" s="119"/>
      <c r="B44" s="547" t="s">
        <v>102</v>
      </c>
      <c r="C44" s="548"/>
      <c r="D44" s="548"/>
      <c r="E44" s="548"/>
      <c r="F44" s="123"/>
    </row>
    <row r="45" spans="1:6" s="72" customFormat="1" ht="12.75">
      <c r="A45" s="119"/>
      <c r="B45" s="547" t="s">
        <v>103</v>
      </c>
      <c r="C45" s="548"/>
      <c r="D45" s="548"/>
      <c r="E45" s="548"/>
      <c r="F45" s="123"/>
    </row>
    <row r="46" spans="1:6" s="72" customFormat="1" ht="12.75">
      <c r="A46" s="119"/>
      <c r="B46" s="121"/>
      <c r="C46" s="121"/>
      <c r="D46" s="122"/>
      <c r="E46" s="123"/>
      <c r="F46" s="123"/>
    </row>
    <row r="47" spans="1:6" s="72" customFormat="1" ht="12.75">
      <c r="A47" s="119"/>
      <c r="B47" s="121" t="s">
        <v>104</v>
      </c>
      <c r="C47" s="121"/>
      <c r="D47" s="122"/>
      <c r="E47" s="123"/>
      <c r="F47" s="123"/>
    </row>
    <row r="48" spans="1:6" s="72" customFormat="1" ht="72.75" customHeight="1">
      <c r="A48" s="119"/>
      <c r="B48" s="549" t="s">
        <v>105</v>
      </c>
      <c r="C48" s="550"/>
      <c r="D48" s="550"/>
      <c r="E48" s="550"/>
      <c r="F48" s="123"/>
    </row>
    <row r="49" spans="1:6" s="72" customFormat="1" ht="12.75">
      <c r="A49" s="119"/>
      <c r="B49" s="121"/>
      <c r="C49" s="121"/>
      <c r="D49" s="122"/>
      <c r="E49" s="123"/>
      <c r="F49" s="123"/>
    </row>
    <row r="50" spans="1:6" s="72" customFormat="1" ht="12.75">
      <c r="A50" s="119"/>
      <c r="B50" s="121" t="s">
        <v>106</v>
      </c>
      <c r="C50" s="121"/>
      <c r="D50" s="122"/>
      <c r="E50" s="123"/>
      <c r="F50" s="123"/>
    </row>
    <row r="51" spans="1:6" s="72" customFormat="1" ht="42.75" customHeight="1">
      <c r="A51" s="119"/>
      <c r="B51" s="549" t="s">
        <v>107</v>
      </c>
      <c r="C51" s="550"/>
      <c r="D51" s="550"/>
      <c r="E51" s="550"/>
      <c r="F51" s="123"/>
    </row>
    <row r="52" spans="1:6" s="72" customFormat="1" ht="12.75">
      <c r="A52" s="119"/>
      <c r="B52" s="121"/>
      <c r="C52" s="121"/>
      <c r="D52" s="122"/>
      <c r="E52" s="123"/>
      <c r="F52" s="123"/>
    </row>
    <row r="53" spans="1:6" s="72" customFormat="1" ht="12.75">
      <c r="A53" s="119"/>
      <c r="B53" s="121" t="s">
        <v>108</v>
      </c>
      <c r="C53" s="121"/>
      <c r="D53" s="122"/>
      <c r="E53" s="123"/>
      <c r="F53" s="123"/>
    </row>
    <row r="54" spans="1:6" s="72" customFormat="1" ht="90.75" customHeight="1">
      <c r="A54" s="119"/>
      <c r="B54" s="551" t="s">
        <v>109</v>
      </c>
      <c r="C54" s="550"/>
      <c r="D54" s="550"/>
      <c r="E54" s="550"/>
      <c r="F54" s="123"/>
    </row>
    <row r="55" spans="1:6" s="72" customFormat="1" ht="12.75">
      <c r="A55" s="119"/>
      <c r="B55" s="121"/>
      <c r="C55" s="121"/>
      <c r="D55" s="122"/>
      <c r="E55" s="123"/>
      <c r="F55" s="123"/>
    </row>
    <row r="56" spans="1:6" s="72" customFormat="1" ht="12.75">
      <c r="A56" s="119"/>
      <c r="B56" s="121" t="s">
        <v>110</v>
      </c>
      <c r="C56" s="121"/>
      <c r="D56" s="122"/>
      <c r="E56" s="123"/>
      <c r="F56" s="123"/>
    </row>
    <row r="57" spans="1:6" s="72" customFormat="1" ht="41.25" customHeight="1">
      <c r="A57" s="119"/>
      <c r="B57" s="551" t="s">
        <v>111</v>
      </c>
      <c r="C57" s="550"/>
      <c r="D57" s="550"/>
      <c r="E57" s="550"/>
      <c r="F57" s="123"/>
    </row>
    <row r="58" spans="1:6" s="72" customFormat="1" ht="12.75">
      <c r="A58" s="119"/>
      <c r="B58" s="121"/>
      <c r="C58" s="121"/>
      <c r="D58" s="122"/>
      <c r="E58" s="123"/>
      <c r="F58" s="123"/>
    </row>
    <row r="59" spans="1:6" s="72" customFormat="1" ht="12.75">
      <c r="A59" s="119"/>
      <c r="B59" s="121" t="s">
        <v>112</v>
      </c>
      <c r="C59" s="121"/>
      <c r="D59" s="122"/>
      <c r="E59" s="123"/>
      <c r="F59" s="123"/>
    </row>
    <row r="60" spans="1:6" s="72" customFormat="1" ht="30.75" customHeight="1">
      <c r="A60" s="119"/>
      <c r="B60" s="549" t="s">
        <v>113</v>
      </c>
      <c r="C60" s="550"/>
      <c r="D60" s="550"/>
      <c r="E60" s="550"/>
      <c r="F60" s="123"/>
    </row>
    <row r="61" spans="1:6" s="72" customFormat="1" ht="12.75">
      <c r="A61" s="119"/>
      <c r="B61" s="121"/>
      <c r="C61" s="121"/>
      <c r="D61" s="122"/>
      <c r="E61" s="123"/>
      <c r="F61" s="123"/>
    </row>
    <row r="62" spans="1:6" s="72" customFormat="1" ht="12.75">
      <c r="A62" s="119"/>
      <c r="B62" s="121" t="s">
        <v>114</v>
      </c>
      <c r="C62" s="121"/>
      <c r="D62" s="122"/>
      <c r="E62" s="123"/>
      <c r="F62" s="123"/>
    </row>
    <row r="63" spans="1:6" s="72" customFormat="1" ht="45.75" customHeight="1">
      <c r="A63" s="119"/>
      <c r="B63" s="549" t="s">
        <v>115</v>
      </c>
      <c r="C63" s="550"/>
      <c r="D63" s="550"/>
      <c r="E63" s="550"/>
      <c r="F63" s="123"/>
    </row>
    <row r="64" spans="1:6" s="72" customFormat="1" ht="36.75" customHeight="1">
      <c r="A64" s="119"/>
      <c r="B64" s="549" t="s">
        <v>116</v>
      </c>
      <c r="C64" s="550"/>
      <c r="D64" s="550"/>
      <c r="E64" s="550"/>
      <c r="F64" s="123"/>
    </row>
    <row r="65" spans="1:6" s="72" customFormat="1" ht="81.75" customHeight="1">
      <c r="A65" s="119"/>
      <c r="B65" s="549" t="s">
        <v>117</v>
      </c>
      <c r="C65" s="550"/>
      <c r="D65" s="550"/>
      <c r="E65" s="550"/>
      <c r="F65" s="123"/>
    </row>
    <row r="66" spans="1:6" s="72" customFormat="1" ht="12.75">
      <c r="A66" s="119"/>
      <c r="B66" s="121"/>
      <c r="C66" s="121"/>
      <c r="D66" s="122"/>
      <c r="E66" s="123"/>
      <c r="F66" s="123"/>
    </row>
    <row r="67" spans="2:4" ht="14.25">
      <c r="B67" s="121" t="s">
        <v>149</v>
      </c>
      <c r="C67" s="42"/>
      <c r="D67" s="41"/>
    </row>
    <row r="68" spans="2:4" ht="34.5" customHeight="1">
      <c r="B68" s="555" t="s">
        <v>34</v>
      </c>
      <c r="C68" s="555"/>
      <c r="D68" s="555"/>
    </row>
    <row r="69" spans="2:4" ht="25.5" customHeight="1">
      <c r="B69" s="555" t="s">
        <v>35</v>
      </c>
      <c r="C69" s="555"/>
      <c r="D69" s="555"/>
    </row>
    <row r="70" spans="2:4" ht="16.5" customHeight="1">
      <c r="B70" s="555" t="s">
        <v>36</v>
      </c>
      <c r="C70" s="555"/>
      <c r="D70" s="555"/>
    </row>
    <row r="71" spans="2:4" ht="26.25" customHeight="1">
      <c r="B71" s="555" t="s">
        <v>37</v>
      </c>
      <c r="C71" s="555"/>
      <c r="D71" s="555"/>
    </row>
    <row r="72" spans="2:4" ht="15" customHeight="1">
      <c r="B72" s="26" t="s">
        <v>38</v>
      </c>
      <c r="C72" s="26"/>
      <c r="D72" s="41"/>
    </row>
    <row r="73" spans="2:4" ht="11.25" customHeight="1">
      <c r="B73" s="26" t="s">
        <v>39</v>
      </c>
      <c r="C73" s="26"/>
      <c r="D73" s="41"/>
    </row>
    <row r="74" spans="2:4" ht="26.25" customHeight="1">
      <c r="B74" s="555" t="s">
        <v>40</v>
      </c>
      <c r="C74" s="555"/>
      <c r="D74" s="555"/>
    </row>
    <row r="75" spans="2:4" ht="36.75" customHeight="1">
      <c r="B75" s="555" t="s">
        <v>41</v>
      </c>
      <c r="C75" s="555"/>
      <c r="D75" s="555"/>
    </row>
    <row r="76" spans="2:4" ht="28.5" customHeight="1">
      <c r="B76" s="555" t="s">
        <v>150</v>
      </c>
      <c r="C76" s="555"/>
      <c r="D76" s="555"/>
    </row>
    <row r="77" spans="2:4" ht="15.75" customHeight="1">
      <c r="B77" s="555" t="s">
        <v>42</v>
      </c>
      <c r="C77" s="555"/>
      <c r="D77" s="555"/>
    </row>
    <row r="78" spans="2:4" ht="22.5" customHeight="1">
      <c r="B78" s="127" t="s">
        <v>43</v>
      </c>
      <c r="C78" s="42"/>
      <c r="D78" s="41"/>
    </row>
    <row r="79" spans="2:4" ht="45.75" customHeight="1">
      <c r="B79" s="556" t="s">
        <v>44</v>
      </c>
      <c r="C79" s="556"/>
      <c r="D79" s="556"/>
    </row>
    <row r="80" spans="2:4" ht="12.75">
      <c r="B80" s="43" t="s">
        <v>45</v>
      </c>
      <c r="C80" s="43"/>
      <c r="D80" s="41"/>
    </row>
    <row r="81" spans="2:4" ht="12.75">
      <c r="B81" s="26" t="s">
        <v>46</v>
      </c>
      <c r="C81" s="26"/>
      <c r="D81" s="41"/>
    </row>
    <row r="82" spans="2:4" ht="12.75">
      <c r="B82" s="27" t="s">
        <v>47</v>
      </c>
      <c r="C82" s="27"/>
      <c r="D82" s="41"/>
    </row>
    <row r="83" spans="2:4" ht="18" customHeight="1">
      <c r="B83" s="121" t="s">
        <v>151</v>
      </c>
      <c r="C83" s="42"/>
      <c r="D83" s="41"/>
    </row>
    <row r="84" spans="2:4" ht="28.5" customHeight="1">
      <c r="B84" s="555" t="s">
        <v>48</v>
      </c>
      <c r="C84" s="555"/>
      <c r="D84" s="555"/>
    </row>
    <row r="85" spans="1:6" s="72" customFormat="1" ht="12.75">
      <c r="A85" s="119"/>
      <c r="B85" s="121"/>
      <c r="C85" s="121"/>
      <c r="D85" s="122"/>
      <c r="E85" s="123"/>
      <c r="F85" s="123"/>
    </row>
    <row r="86" spans="1:6" s="72" customFormat="1" ht="12.75">
      <c r="A86" s="119"/>
      <c r="B86" s="125" t="s">
        <v>118</v>
      </c>
      <c r="C86" s="121"/>
      <c r="D86" s="122"/>
      <c r="E86" s="123"/>
      <c r="F86" s="123"/>
    </row>
    <row r="87" spans="1:6" s="72" customFormat="1" ht="12.75">
      <c r="A87" s="119"/>
      <c r="B87" s="125"/>
      <c r="C87" s="121"/>
      <c r="D87" s="122"/>
      <c r="E87" s="123"/>
      <c r="F87" s="123"/>
    </row>
    <row r="88" spans="1:6" s="72" customFormat="1" ht="12.75">
      <c r="A88" s="119"/>
      <c r="B88" s="547" t="s">
        <v>119</v>
      </c>
      <c r="C88" s="548"/>
      <c r="D88" s="548"/>
      <c r="E88" s="548"/>
      <c r="F88" s="123"/>
    </row>
    <row r="89" spans="1:6" s="72" customFormat="1" ht="12.75">
      <c r="A89" s="119"/>
      <c r="B89" s="121"/>
      <c r="C89" s="121"/>
      <c r="D89" s="122"/>
      <c r="E89" s="123"/>
      <c r="F89" s="123"/>
    </row>
    <row r="90" spans="1:6" s="72" customFormat="1" ht="12.75" customHeight="1">
      <c r="A90" s="119"/>
      <c r="B90" s="124" t="s">
        <v>120</v>
      </c>
      <c r="C90" s="120"/>
      <c r="D90" s="120"/>
      <c r="E90" s="120"/>
      <c r="F90" s="120"/>
    </row>
    <row r="91" spans="1:6" s="72" customFormat="1" ht="26.25" customHeight="1">
      <c r="A91" s="119"/>
      <c r="B91" s="549" t="s">
        <v>121</v>
      </c>
      <c r="C91" s="550"/>
      <c r="D91" s="550"/>
      <c r="E91" s="550"/>
      <c r="F91" s="123"/>
    </row>
    <row r="92" spans="1:6" s="72" customFormat="1" ht="12.75">
      <c r="A92" s="119"/>
      <c r="B92" s="121" t="s">
        <v>122</v>
      </c>
      <c r="C92" s="121"/>
      <c r="D92" s="122"/>
      <c r="E92" s="123"/>
      <c r="F92" s="123"/>
    </row>
    <row r="93" spans="1:6" s="72" customFormat="1" ht="12.75">
      <c r="A93" s="119"/>
      <c r="B93" s="552" t="s">
        <v>123</v>
      </c>
      <c r="C93" s="553"/>
      <c r="D93" s="553"/>
      <c r="E93" s="123"/>
      <c r="F93" s="123"/>
    </row>
    <row r="94" spans="1:6" s="72" customFormat="1" ht="12.75">
      <c r="A94" s="119"/>
      <c r="B94" s="121" t="s">
        <v>124</v>
      </c>
      <c r="C94" s="121"/>
      <c r="D94" s="122"/>
      <c r="E94" s="123"/>
      <c r="F94" s="123"/>
    </row>
    <row r="95" spans="1:6" s="72" customFormat="1" ht="12.75">
      <c r="A95" s="119"/>
      <c r="B95" s="121" t="s">
        <v>125</v>
      </c>
      <c r="C95" s="121"/>
      <c r="D95" s="122"/>
      <c r="E95" s="123"/>
      <c r="F95" s="123"/>
    </row>
    <row r="96" spans="1:6" s="72" customFormat="1" ht="12.75">
      <c r="A96" s="119"/>
      <c r="B96" s="121"/>
      <c r="C96" s="121"/>
      <c r="D96" s="122"/>
      <c r="E96" s="123"/>
      <c r="F96" s="123"/>
    </row>
    <row r="97" spans="1:6" s="72" customFormat="1" ht="12.75">
      <c r="A97" s="119"/>
      <c r="B97" s="121" t="s">
        <v>126</v>
      </c>
      <c r="C97" s="121"/>
      <c r="D97" s="122"/>
      <c r="E97" s="123"/>
      <c r="F97" s="123"/>
    </row>
    <row r="98" spans="1:6" s="131" customFormat="1" ht="57" customHeight="1">
      <c r="A98" s="122"/>
      <c r="B98" s="551" t="s">
        <v>212</v>
      </c>
      <c r="C98" s="554"/>
      <c r="D98" s="554"/>
      <c r="E98" s="554"/>
      <c r="F98" s="123"/>
    </row>
    <row r="99" spans="1:6" s="72" customFormat="1" ht="12.75">
      <c r="A99" s="119"/>
      <c r="B99" s="121"/>
      <c r="C99" s="121"/>
      <c r="D99" s="122"/>
      <c r="E99" s="123"/>
      <c r="F99" s="123"/>
    </row>
    <row r="100" spans="1:6" s="72" customFormat="1" ht="12.75">
      <c r="A100" s="119"/>
      <c r="B100" s="547" t="s">
        <v>127</v>
      </c>
      <c r="C100" s="548"/>
      <c r="D100" s="548"/>
      <c r="E100" s="548"/>
      <c r="F100" s="123"/>
    </row>
    <row r="101" spans="1:6" s="72" customFormat="1" ht="26.25" customHeight="1">
      <c r="A101" s="119"/>
      <c r="B101" s="549" t="s">
        <v>128</v>
      </c>
      <c r="C101" s="550"/>
      <c r="D101" s="550"/>
      <c r="E101" s="550"/>
      <c r="F101" s="123"/>
    </row>
    <row r="102" spans="1:6" s="72" customFormat="1" ht="30" customHeight="1">
      <c r="A102" s="119"/>
      <c r="B102" s="549" t="s">
        <v>129</v>
      </c>
      <c r="C102" s="550"/>
      <c r="D102" s="550"/>
      <c r="E102" s="550"/>
      <c r="F102" s="123"/>
    </row>
    <row r="103" spans="1:6" s="72" customFormat="1" ht="30" customHeight="1">
      <c r="A103" s="119"/>
      <c r="B103" s="549" t="s">
        <v>130</v>
      </c>
      <c r="C103" s="550"/>
      <c r="D103" s="550"/>
      <c r="E103" s="550"/>
      <c r="F103" s="123"/>
    </row>
    <row r="104" spans="1:6" s="72" customFormat="1" ht="33" customHeight="1">
      <c r="A104" s="119"/>
      <c r="B104" s="549" t="s">
        <v>131</v>
      </c>
      <c r="C104" s="550"/>
      <c r="D104" s="550"/>
      <c r="E104" s="550"/>
      <c r="F104" s="123"/>
    </row>
    <row r="105" spans="1:6" s="72" customFormat="1" ht="32.25" customHeight="1">
      <c r="A105" s="119"/>
      <c r="B105" s="549" t="s">
        <v>132</v>
      </c>
      <c r="C105" s="550"/>
      <c r="D105" s="550"/>
      <c r="E105" s="550"/>
      <c r="F105" s="123"/>
    </row>
    <row r="106" spans="1:6" s="72" customFormat="1" ht="41.25" customHeight="1">
      <c r="A106" s="119"/>
      <c r="B106" s="549" t="s">
        <v>133</v>
      </c>
      <c r="C106" s="550"/>
      <c r="D106" s="550"/>
      <c r="E106" s="550"/>
      <c r="F106" s="123"/>
    </row>
    <row r="107" spans="1:6" s="72" customFormat="1" ht="12.75">
      <c r="A107" s="119"/>
      <c r="B107" s="121"/>
      <c r="C107" s="121"/>
      <c r="D107" s="122"/>
      <c r="E107" s="123"/>
      <c r="F107" s="123"/>
    </row>
    <row r="108" spans="1:6" s="72" customFormat="1" ht="69.75" customHeight="1">
      <c r="A108" s="119"/>
      <c r="B108" s="551" t="s">
        <v>134</v>
      </c>
      <c r="C108" s="550"/>
      <c r="D108" s="550"/>
      <c r="E108" s="550"/>
      <c r="F108" s="123"/>
    </row>
    <row r="109" spans="1:6" s="72" customFormat="1" ht="91.5" customHeight="1">
      <c r="A109" s="119"/>
      <c r="B109" s="551" t="s">
        <v>135</v>
      </c>
      <c r="C109" s="550"/>
      <c r="D109" s="550"/>
      <c r="E109" s="550"/>
      <c r="F109" s="123"/>
    </row>
    <row r="110" spans="1:6" s="72" customFormat="1" ht="12.75">
      <c r="A110" s="119"/>
      <c r="B110" s="121"/>
      <c r="C110" s="121"/>
      <c r="D110" s="122"/>
      <c r="E110" s="123"/>
      <c r="F110" s="123"/>
    </row>
    <row r="111" spans="1:6" s="72" customFormat="1" ht="12.75">
      <c r="A111" s="119"/>
      <c r="B111" s="121" t="s">
        <v>136</v>
      </c>
      <c r="C111" s="121"/>
      <c r="D111" s="122"/>
      <c r="E111" s="123"/>
      <c r="F111" s="123"/>
    </row>
    <row r="112" spans="1:6" s="72" customFormat="1" ht="12.75">
      <c r="A112" s="119"/>
      <c r="B112" s="547" t="s">
        <v>137</v>
      </c>
      <c r="C112" s="547"/>
      <c r="D112" s="122"/>
      <c r="E112" s="123"/>
      <c r="F112" s="123"/>
    </row>
    <row r="113" spans="1:6" s="72" customFormat="1" ht="12.75">
      <c r="A113" s="119"/>
      <c r="B113" s="121" t="s">
        <v>138</v>
      </c>
      <c r="C113" s="121"/>
      <c r="D113" s="122"/>
      <c r="E113" s="123"/>
      <c r="F113" s="123"/>
    </row>
    <row r="114" spans="1:6" s="72" customFormat="1" ht="12.75">
      <c r="A114" s="119"/>
      <c r="B114" s="547" t="s">
        <v>139</v>
      </c>
      <c r="C114" s="548"/>
      <c r="D114" s="548"/>
      <c r="E114" s="548"/>
      <c r="F114" s="123"/>
    </row>
    <row r="115" spans="1:6" s="72" customFormat="1" ht="12.75">
      <c r="A115" s="119"/>
      <c r="B115" s="547" t="s">
        <v>140</v>
      </c>
      <c r="C115" s="548"/>
      <c r="D115" s="548"/>
      <c r="E115" s="123"/>
      <c r="F115" s="123"/>
    </row>
    <row r="116" spans="1:6" s="72" customFormat="1" ht="12.75">
      <c r="A116" s="119"/>
      <c r="B116" s="121"/>
      <c r="C116" s="121"/>
      <c r="D116" s="122"/>
      <c r="E116" s="123"/>
      <c r="F116" s="123"/>
    </row>
    <row r="117" spans="1:6" s="72" customFormat="1" ht="12.75">
      <c r="A117" s="119"/>
      <c r="B117" s="547" t="s">
        <v>141</v>
      </c>
      <c r="C117" s="547"/>
      <c r="D117" s="122"/>
      <c r="E117" s="123"/>
      <c r="F117" s="123"/>
    </row>
    <row r="118" spans="1:6" s="72" customFormat="1" ht="12.75">
      <c r="A118" s="119"/>
      <c r="B118" s="547" t="s">
        <v>142</v>
      </c>
      <c r="C118" s="548"/>
      <c r="D118" s="548"/>
      <c r="E118" s="548"/>
      <c r="F118" s="123"/>
    </row>
    <row r="119" spans="1:6" s="72" customFormat="1" ht="30.75" customHeight="1">
      <c r="A119" s="119"/>
      <c r="B119" s="549" t="s">
        <v>143</v>
      </c>
      <c r="C119" s="550"/>
      <c r="D119" s="550"/>
      <c r="E119" s="550"/>
      <c r="F119" s="123"/>
    </row>
    <row r="120" spans="1:6" s="72" customFormat="1" ht="12.75">
      <c r="A120" s="119"/>
      <c r="B120" s="547" t="s">
        <v>144</v>
      </c>
      <c r="C120" s="548"/>
      <c r="D120" s="548"/>
      <c r="E120" s="123"/>
      <c r="F120" s="123"/>
    </row>
    <row r="121" spans="1:6" s="72" customFormat="1" ht="12.75">
      <c r="A121" s="119"/>
      <c r="B121" s="121"/>
      <c r="C121" s="121"/>
      <c r="D121" s="122"/>
      <c r="E121" s="123"/>
      <c r="F121" s="123"/>
    </row>
    <row r="122" spans="1:6" s="72" customFormat="1" ht="12.75">
      <c r="A122" s="119"/>
      <c r="B122" s="121" t="s">
        <v>145</v>
      </c>
      <c r="C122" s="121"/>
      <c r="D122" s="122"/>
      <c r="E122" s="123"/>
      <c r="F122" s="123"/>
    </row>
    <row r="123" spans="1:6" s="72" customFormat="1" ht="12.75">
      <c r="A123" s="119"/>
      <c r="B123" s="547" t="s">
        <v>146</v>
      </c>
      <c r="C123" s="548"/>
      <c r="D123" s="548"/>
      <c r="E123" s="123"/>
      <c r="F123" s="123"/>
    </row>
    <row r="124" spans="1:6" s="72" customFormat="1" ht="12.75">
      <c r="A124" s="119"/>
      <c r="B124" s="121"/>
      <c r="C124" s="121"/>
      <c r="D124" s="122"/>
      <c r="E124" s="123"/>
      <c r="F124" s="123"/>
    </row>
  </sheetData>
  <sheetProtection/>
  <mergeCells count="68">
    <mergeCell ref="B6:E6"/>
    <mergeCell ref="B8:E8"/>
    <mergeCell ref="B9:E9"/>
    <mergeCell ref="B10:E10"/>
    <mergeCell ref="B11:E11"/>
    <mergeCell ref="B12:E12"/>
    <mergeCell ref="B7:E7"/>
    <mergeCell ref="B13:E13"/>
    <mergeCell ref="B14:E14"/>
    <mergeCell ref="B15:E15"/>
    <mergeCell ref="B16:E16"/>
    <mergeCell ref="B17:E17"/>
    <mergeCell ref="B18:E18"/>
    <mergeCell ref="B27:E27"/>
    <mergeCell ref="B28:E28"/>
    <mergeCell ref="B29:E29"/>
    <mergeCell ref="B32:E32"/>
    <mergeCell ref="B33:D33"/>
    <mergeCell ref="B35:E35"/>
    <mergeCell ref="B36:E36"/>
    <mergeCell ref="B37:E37"/>
    <mergeCell ref="B38:E38"/>
    <mergeCell ref="B39:E39"/>
    <mergeCell ref="B40:E40"/>
    <mergeCell ref="B41:E41"/>
    <mergeCell ref="B42:E42"/>
    <mergeCell ref="B43:E43"/>
    <mergeCell ref="B44:E44"/>
    <mergeCell ref="B45:E45"/>
    <mergeCell ref="B48:E48"/>
    <mergeCell ref="B51:E51"/>
    <mergeCell ref="B54:E54"/>
    <mergeCell ref="B57:E57"/>
    <mergeCell ref="B60:E60"/>
    <mergeCell ref="B63:E63"/>
    <mergeCell ref="B64:E64"/>
    <mergeCell ref="B65:E65"/>
    <mergeCell ref="B68:D68"/>
    <mergeCell ref="B69:D69"/>
    <mergeCell ref="B70:D70"/>
    <mergeCell ref="B71:D71"/>
    <mergeCell ref="B74:D74"/>
    <mergeCell ref="B75:D75"/>
    <mergeCell ref="B76:D76"/>
    <mergeCell ref="B77:D77"/>
    <mergeCell ref="B79:D79"/>
    <mergeCell ref="B84:D84"/>
    <mergeCell ref="B88:E88"/>
    <mergeCell ref="B91:E91"/>
    <mergeCell ref="B93:D93"/>
    <mergeCell ref="B98:E98"/>
    <mergeCell ref="B100:E100"/>
    <mergeCell ref="B101:E101"/>
    <mergeCell ref="B102:E102"/>
    <mergeCell ref="B103:E103"/>
    <mergeCell ref="B104:E104"/>
    <mergeCell ref="B105:E105"/>
    <mergeCell ref="B106:E106"/>
    <mergeCell ref="B108:E108"/>
    <mergeCell ref="B109:E109"/>
    <mergeCell ref="B112:C112"/>
    <mergeCell ref="B123:D123"/>
    <mergeCell ref="B114:E114"/>
    <mergeCell ref="B115:D115"/>
    <mergeCell ref="B117:C117"/>
    <mergeCell ref="B118:E118"/>
    <mergeCell ref="B119:E119"/>
    <mergeCell ref="B120:D120"/>
  </mergeCells>
  <printOptions/>
  <pageMargins left="0.7874015748031497" right="0.31496062992125984" top="0.6692913385826772" bottom="0.984251968503937" header="0.35433070866141736" footer="0.5118110236220472"/>
  <pageSetup horizontalDpi="600" verticalDpi="600" orientation="portrait" paperSize="9" scale="95" r:id="rId2"/>
  <headerFooter alignWithMargins="0">
    <oddHeader>&amp;L&amp;"Arial,Kurziv"&amp;8&amp;UProjektni biro 2A d.o.o. Karlovac&amp;R&amp;"Arial,Kurziv"&amp;8&amp;UDomobranska 6, Karlovac, tel 047/615 711; tel/fax 047/612 949</oddHeader>
    <oddFooter>&amp;L&amp;"Arial,Kurziv"&amp;8Troškovnik rekonstrukcije Sužbe za mikrobiologiju i parazitologiju, Karlovac&amp;R&amp;8Opći uvjeti - Stranica &amp;P</oddFooter>
  </headerFooter>
  <drawing r:id="rId1"/>
</worksheet>
</file>

<file path=xl/worksheets/sheet2.xml><?xml version="1.0" encoding="utf-8"?>
<worksheet xmlns="http://schemas.openxmlformats.org/spreadsheetml/2006/main" xmlns:r="http://schemas.openxmlformats.org/officeDocument/2006/relationships">
  <dimension ref="A2:AH596"/>
  <sheetViews>
    <sheetView tabSelected="1" view="pageBreakPreview" zoomScale="130" zoomScaleNormal="120" zoomScaleSheetLayoutView="130" zoomScalePageLayoutView="0" workbookViewId="0" topLeftCell="A1">
      <selection activeCell="B20" sqref="B20"/>
    </sheetView>
  </sheetViews>
  <sheetFormatPr defaultColWidth="8.8515625" defaultRowHeight="12.75"/>
  <cols>
    <col min="1" max="1" width="7.00390625" style="3" customWidth="1"/>
    <col min="2" max="2" width="49.57421875" style="12" customWidth="1"/>
    <col min="3" max="3" width="8.00390625" style="13" customWidth="1"/>
    <col min="4" max="4" width="9.57421875" style="36" customWidth="1"/>
    <col min="5" max="5" width="12.140625" style="36" customWidth="1"/>
    <col min="6" max="6" width="15.7109375" style="281" customWidth="1"/>
    <col min="7" max="7" width="14.8515625" style="19" customWidth="1"/>
    <col min="8" max="8" width="8.8515625" style="53" customWidth="1"/>
    <col min="9" max="9" width="10.00390625" style="53" customWidth="1"/>
    <col min="10" max="11" width="8.8515625" style="53" customWidth="1"/>
    <col min="12" max="16384" width="8.8515625" style="1" customWidth="1"/>
  </cols>
  <sheetData>
    <row r="2" spans="1:7" ht="12.75" customHeight="1">
      <c r="A2" s="570" t="s">
        <v>317</v>
      </c>
      <c r="B2" s="572" t="s">
        <v>318</v>
      </c>
      <c r="C2" s="574" t="s">
        <v>319</v>
      </c>
      <c r="D2" s="574" t="s">
        <v>320</v>
      </c>
      <c r="E2" s="576" t="s">
        <v>321</v>
      </c>
      <c r="F2" s="577"/>
      <c r="G2" s="306"/>
    </row>
    <row r="3" spans="1:7" ht="12.75" customHeight="1">
      <c r="A3" s="571"/>
      <c r="B3" s="573"/>
      <c r="C3" s="575"/>
      <c r="D3" s="575"/>
      <c r="E3" s="231" t="s">
        <v>322</v>
      </c>
      <c r="F3" s="231" t="s">
        <v>323</v>
      </c>
      <c r="G3" s="307"/>
    </row>
    <row r="4" ht="9" customHeight="1"/>
    <row r="5" ht="38.25" customHeight="1">
      <c r="B5" s="14" t="s">
        <v>479</v>
      </c>
    </row>
    <row r="6" ht="9.75" customHeight="1"/>
    <row r="7" spans="1:7" s="528" customFormat="1" ht="15">
      <c r="A7" s="524" t="s">
        <v>250</v>
      </c>
      <c r="B7" s="529" t="s">
        <v>56</v>
      </c>
      <c r="C7" s="525"/>
      <c r="D7" s="525"/>
      <c r="E7" s="526"/>
      <c r="F7" s="527"/>
      <c r="G7" s="527"/>
    </row>
    <row r="8" spans="1:11" s="5" customFormat="1" ht="12.75">
      <c r="A8" s="4"/>
      <c r="B8" s="28"/>
      <c r="C8" s="18"/>
      <c r="D8" s="464"/>
      <c r="E8" s="36"/>
      <c r="F8" s="463"/>
      <c r="G8" s="33"/>
      <c r="H8" s="53"/>
      <c r="I8" s="53"/>
      <c r="J8" s="53"/>
      <c r="K8" s="53"/>
    </row>
    <row r="9" spans="1:7" s="49" customFormat="1" ht="12.75" customHeight="1">
      <c r="A9" s="149">
        <v>1</v>
      </c>
      <c r="B9" s="147" t="s">
        <v>55</v>
      </c>
      <c r="C9" s="505"/>
      <c r="D9" s="505"/>
      <c r="E9" s="515"/>
      <c r="F9" s="267"/>
      <c r="G9" s="267"/>
    </row>
    <row r="10" spans="1:7" s="49" customFormat="1" ht="14.25" customHeight="1">
      <c r="A10" s="47"/>
      <c r="B10" s="48"/>
      <c r="C10" s="51"/>
      <c r="D10" s="462"/>
      <c r="E10" s="268"/>
      <c r="F10" s="287"/>
      <c r="G10" s="84"/>
    </row>
    <row r="11" spans="1:7" s="72" customFormat="1" ht="25.5">
      <c r="A11" s="128" t="s">
        <v>208</v>
      </c>
      <c r="B11" s="14" t="s">
        <v>152</v>
      </c>
      <c r="C11" s="114"/>
      <c r="D11" s="461"/>
      <c r="E11" s="123"/>
      <c r="F11" s="353"/>
      <c r="G11" s="269"/>
    </row>
    <row r="12" spans="1:7" s="72" customFormat="1" ht="25.5">
      <c r="A12" s="128" t="s">
        <v>208</v>
      </c>
      <c r="B12" s="14" t="s">
        <v>153</v>
      </c>
      <c r="C12" s="114"/>
      <c r="D12" s="461"/>
      <c r="E12" s="123"/>
      <c r="F12" s="353"/>
      <c r="G12" s="269"/>
    </row>
    <row r="13" spans="1:7" s="72" customFormat="1" ht="38.25">
      <c r="A13" s="128" t="s">
        <v>208</v>
      </c>
      <c r="B13" s="14" t="s">
        <v>154</v>
      </c>
      <c r="C13" s="114"/>
      <c r="D13" s="461"/>
      <c r="E13" s="123"/>
      <c r="F13" s="353"/>
      <c r="G13" s="269"/>
    </row>
    <row r="14" spans="1:7" s="72" customFormat="1" ht="38.25">
      <c r="A14" s="128" t="s">
        <v>208</v>
      </c>
      <c r="B14" s="14" t="s">
        <v>316</v>
      </c>
      <c r="C14" s="16"/>
      <c r="D14" s="35"/>
      <c r="E14" s="38"/>
      <c r="F14" s="353"/>
      <c r="G14" s="269"/>
    </row>
    <row r="15" spans="1:7" s="72" customFormat="1" ht="12.75">
      <c r="A15" s="128"/>
      <c r="B15" s="14"/>
      <c r="C15" s="16"/>
      <c r="D15" s="35"/>
      <c r="E15" s="38"/>
      <c r="F15" s="353"/>
      <c r="G15" s="269"/>
    </row>
    <row r="16" spans="1:7" s="72" customFormat="1" ht="12.75">
      <c r="A16" s="128"/>
      <c r="B16" s="14" t="s">
        <v>155</v>
      </c>
      <c r="C16" s="16"/>
      <c r="D16" s="35"/>
      <c r="E16" s="38"/>
      <c r="F16" s="353"/>
      <c r="G16" s="269"/>
    </row>
    <row r="17" spans="1:7" s="72" customFormat="1" ht="30.75" customHeight="1">
      <c r="A17" s="128"/>
      <c r="B17" s="14" t="s">
        <v>288</v>
      </c>
      <c r="C17" s="16"/>
      <c r="D17" s="35"/>
      <c r="E17" s="38"/>
      <c r="F17" s="353"/>
      <c r="G17" s="269"/>
    </row>
    <row r="18" spans="1:7" s="72" customFormat="1" ht="12.75">
      <c r="A18" s="128"/>
      <c r="B18" s="14" t="s">
        <v>156</v>
      </c>
      <c r="C18" s="16"/>
      <c r="D18" s="35"/>
      <c r="E18" s="38"/>
      <c r="F18" s="353"/>
      <c r="G18" s="269"/>
    </row>
    <row r="19" spans="1:7" s="72" customFormat="1" ht="12.75">
      <c r="A19" s="128"/>
      <c r="B19" s="14" t="s">
        <v>157</v>
      </c>
      <c r="C19" s="16"/>
      <c r="D19" s="35"/>
      <c r="E19" s="38"/>
      <c r="F19" s="353"/>
      <c r="G19" s="269"/>
    </row>
    <row r="20" spans="1:7" s="72" customFormat="1" ht="25.5">
      <c r="A20" s="128"/>
      <c r="B20" s="14" t="s">
        <v>158</v>
      </c>
      <c r="C20" s="16"/>
      <c r="D20" s="35"/>
      <c r="E20" s="38"/>
      <c r="F20" s="353"/>
      <c r="G20" s="269"/>
    </row>
    <row r="21" spans="1:7" s="72" customFormat="1" ht="12.75">
      <c r="A21" s="128"/>
      <c r="B21" s="14" t="s">
        <v>159</v>
      </c>
      <c r="C21" s="16"/>
      <c r="D21" s="35"/>
      <c r="E21" s="38"/>
      <c r="F21" s="353"/>
      <c r="G21" s="269"/>
    </row>
    <row r="22" spans="1:7" s="72" customFormat="1" ht="12.75">
      <c r="A22" s="128"/>
      <c r="B22" s="14" t="s">
        <v>160</v>
      </c>
      <c r="C22" s="16"/>
      <c r="D22" s="35"/>
      <c r="E22" s="38"/>
      <c r="F22" s="353"/>
      <c r="G22" s="269"/>
    </row>
    <row r="23" spans="1:7" s="72" customFormat="1" ht="12.75">
      <c r="A23" s="128"/>
      <c r="B23" s="14" t="s">
        <v>161</v>
      </c>
      <c r="C23" s="16"/>
      <c r="D23" s="35"/>
      <c r="E23" s="38"/>
      <c r="F23" s="353"/>
      <c r="G23" s="269"/>
    </row>
    <row r="24" spans="1:7" s="72" customFormat="1" ht="12.75">
      <c r="A24" s="128"/>
      <c r="B24" s="14" t="s">
        <v>162</v>
      </c>
      <c r="C24" s="16"/>
      <c r="D24" s="35"/>
      <c r="E24" s="38"/>
      <c r="F24" s="353"/>
      <c r="G24" s="353"/>
    </row>
    <row r="25" spans="1:7" s="72" customFormat="1" ht="12.75">
      <c r="A25" s="128"/>
      <c r="B25" s="14" t="s">
        <v>163</v>
      </c>
      <c r="C25" s="16"/>
      <c r="D25" s="35"/>
      <c r="E25" s="38"/>
      <c r="F25" s="354"/>
      <c r="G25" s="281"/>
    </row>
    <row r="26" spans="1:7" ht="11.25" customHeight="1">
      <c r="A26" s="2"/>
      <c r="B26" s="14"/>
      <c r="C26" s="16"/>
      <c r="D26" s="35"/>
      <c r="G26" s="281"/>
    </row>
    <row r="27" spans="1:7" ht="12.75">
      <c r="A27" s="1"/>
      <c r="B27" s="1"/>
      <c r="C27" s="45"/>
      <c r="D27" s="259"/>
      <c r="E27" s="37"/>
      <c r="F27" s="260"/>
      <c r="G27" s="31"/>
    </row>
    <row r="28" spans="1:7" ht="12.75">
      <c r="A28" s="2">
        <v>1</v>
      </c>
      <c r="B28" s="15" t="s">
        <v>216</v>
      </c>
      <c r="C28" s="494"/>
      <c r="D28" s="35"/>
      <c r="G28" s="281"/>
    </row>
    <row r="29" spans="1:7" ht="12.75">
      <c r="A29" s="2" t="s">
        <v>72</v>
      </c>
      <c r="B29" s="17" t="s">
        <v>284</v>
      </c>
      <c r="C29" s="21" t="s">
        <v>51</v>
      </c>
      <c r="D29" s="286">
        <v>1</v>
      </c>
      <c r="F29" s="281">
        <f>D29*E29</f>
        <v>0</v>
      </c>
      <c r="G29" s="281"/>
    </row>
    <row r="30" spans="1:7" ht="11.25" customHeight="1">
      <c r="A30" s="1"/>
      <c r="B30" s="1"/>
      <c r="C30" s="45"/>
      <c r="D30" s="259"/>
      <c r="E30" s="37"/>
      <c r="F30" s="260"/>
      <c r="G30" s="260"/>
    </row>
    <row r="31" spans="1:7" ht="12.75">
      <c r="A31" s="2" t="s">
        <v>73</v>
      </c>
      <c r="B31" s="17" t="s">
        <v>285</v>
      </c>
      <c r="C31" s="21" t="s">
        <v>51</v>
      </c>
      <c r="D31" s="286">
        <v>1</v>
      </c>
      <c r="F31" s="281">
        <f>D31*E31</f>
        <v>0</v>
      </c>
      <c r="G31" s="281"/>
    </row>
    <row r="32" spans="1:7" ht="11.25" customHeight="1">
      <c r="A32" s="1"/>
      <c r="B32" s="1"/>
      <c r="C32" s="45"/>
      <c r="D32" s="259"/>
      <c r="E32" s="37"/>
      <c r="F32" s="260"/>
      <c r="G32" s="260"/>
    </row>
    <row r="33" spans="1:7" ht="12.75">
      <c r="A33" s="2" t="s">
        <v>213</v>
      </c>
      <c r="B33" s="17" t="s">
        <v>217</v>
      </c>
      <c r="C33" s="21" t="s">
        <v>51</v>
      </c>
      <c r="D33" s="286">
        <v>1</v>
      </c>
      <c r="F33" s="281">
        <f>D33*E33</f>
        <v>0</v>
      </c>
      <c r="G33" s="281"/>
    </row>
    <row r="34" spans="1:7" ht="10.5" customHeight="1">
      <c r="A34" s="1"/>
      <c r="B34" s="1"/>
      <c r="C34" s="45"/>
      <c r="D34" s="259"/>
      <c r="E34" s="37"/>
      <c r="F34" s="260"/>
      <c r="G34" s="260"/>
    </row>
    <row r="35" spans="1:7" ht="12.75">
      <c r="A35" s="1"/>
      <c r="B35" s="1"/>
      <c r="C35" s="45"/>
      <c r="D35" s="259"/>
      <c r="E35" s="37"/>
      <c r="F35" s="260"/>
      <c r="G35" s="31"/>
    </row>
    <row r="36" spans="1:13" ht="14.25" customHeight="1">
      <c r="A36" s="2">
        <v>2</v>
      </c>
      <c r="B36" s="502" t="s">
        <v>286</v>
      </c>
      <c r="C36" s="494"/>
      <c r="D36" s="35"/>
      <c r="K36" s="71"/>
      <c r="M36" s="70"/>
    </row>
    <row r="37" spans="1:13" ht="27" customHeight="1">
      <c r="A37" s="2"/>
      <c r="B37" s="14" t="s">
        <v>287</v>
      </c>
      <c r="C37" s="16"/>
      <c r="D37" s="35"/>
      <c r="K37" s="71"/>
      <c r="M37" s="70"/>
    </row>
    <row r="38" spans="1:4" ht="25.5">
      <c r="A38" s="2"/>
      <c r="B38" s="14" t="s">
        <v>224</v>
      </c>
      <c r="C38" s="16"/>
      <c r="D38" s="35"/>
    </row>
    <row r="39" spans="1:13" ht="12.75">
      <c r="A39" s="2"/>
      <c r="C39" s="16" t="s">
        <v>51</v>
      </c>
      <c r="D39" s="35">
        <v>2</v>
      </c>
      <c r="F39" s="281">
        <f>D39*E39</f>
        <v>0</v>
      </c>
      <c r="G39" s="281"/>
      <c r="K39" s="71"/>
      <c r="M39" s="70"/>
    </row>
    <row r="40" spans="1:13" ht="9.75" customHeight="1">
      <c r="A40" s="1"/>
      <c r="B40" s="1"/>
      <c r="C40" s="45"/>
      <c r="D40" s="259"/>
      <c r="E40" s="37"/>
      <c r="F40" s="260"/>
      <c r="G40" s="31"/>
      <c r="H40" s="144"/>
      <c r="K40" s="71"/>
      <c r="M40" s="70"/>
    </row>
    <row r="41" spans="1:19" ht="9" customHeight="1">
      <c r="A41" s="2"/>
      <c r="B41" s="17"/>
      <c r="C41" s="16"/>
      <c r="D41" s="35"/>
      <c r="H41" s="59" t="s">
        <v>221</v>
      </c>
      <c r="I41" s="59">
        <v>4.53</v>
      </c>
      <c r="J41" s="132">
        <f>SUM(I41)</f>
        <v>4.53</v>
      </c>
      <c r="K41" s="6">
        <v>3.58</v>
      </c>
      <c r="L41" s="133">
        <f>J41*K41</f>
        <v>16.2174</v>
      </c>
      <c r="M41" s="6">
        <v>0.21</v>
      </c>
      <c r="N41" s="136">
        <f>L41*M41</f>
        <v>3.405654</v>
      </c>
      <c r="O41" s="6">
        <f>1.25*2.5*M41</f>
        <v>0.65625</v>
      </c>
      <c r="P41" s="6">
        <f>N41-O41</f>
        <v>2.749404</v>
      </c>
      <c r="Q41" s="6"/>
      <c r="R41" s="138"/>
      <c r="S41" s="140" t="e">
        <f>#REF!+P41</f>
        <v>#REF!</v>
      </c>
    </row>
    <row r="42" spans="1:19" ht="12.75">
      <c r="A42" s="2">
        <v>3</v>
      </c>
      <c r="B42" s="15" t="s">
        <v>13</v>
      </c>
      <c r="C42" s="494"/>
      <c r="D42" s="35"/>
      <c r="H42" s="53" t="s">
        <v>220</v>
      </c>
      <c r="I42" s="53">
        <v>1.2</v>
      </c>
      <c r="J42" s="53">
        <v>2</v>
      </c>
      <c r="K42" s="69">
        <f>SUM(I42:J42)</f>
        <v>3.2</v>
      </c>
      <c r="L42" s="1">
        <v>3.5</v>
      </c>
      <c r="M42" s="70">
        <f>K42*L42</f>
        <v>11.200000000000001</v>
      </c>
      <c r="N42" s="1">
        <v>0.19</v>
      </c>
      <c r="O42" s="137">
        <f>M42*N42</f>
        <v>2.128</v>
      </c>
      <c r="P42" s="31">
        <f>0.7*2.65*N42</f>
        <v>0.35245</v>
      </c>
      <c r="Q42" s="31">
        <f>O42-P42</f>
        <v>1.7755500000000002</v>
      </c>
      <c r="R42" s="139"/>
      <c r="S42" s="141"/>
    </row>
    <row r="43" spans="1:19" ht="52.5" customHeight="1">
      <c r="A43" s="2"/>
      <c r="B43" s="14" t="s">
        <v>222</v>
      </c>
      <c r="C43" s="16"/>
      <c r="D43" s="35"/>
      <c r="H43" s="58" t="s">
        <v>220</v>
      </c>
      <c r="I43" s="58">
        <v>2.5</v>
      </c>
      <c r="J43" s="134">
        <f>SUM(F43:I43)</f>
        <v>2.5</v>
      </c>
      <c r="K43" s="31">
        <v>3.5</v>
      </c>
      <c r="L43" s="80">
        <f>J43*K43</f>
        <v>8.75</v>
      </c>
      <c r="M43" s="31">
        <v>0.16</v>
      </c>
      <c r="N43" s="135">
        <f>L43*M43</f>
        <v>1.4000000000000001</v>
      </c>
      <c r="O43" s="31"/>
      <c r="P43" s="31"/>
      <c r="Q43" s="31"/>
      <c r="R43" s="139"/>
      <c r="S43" s="141"/>
    </row>
    <row r="44" spans="1:19" ht="12.75">
      <c r="A44" s="2" t="s">
        <v>72</v>
      </c>
      <c r="B44" s="1" t="s">
        <v>218</v>
      </c>
      <c r="C44" s="16" t="s">
        <v>50</v>
      </c>
      <c r="D44" s="35">
        <v>3.66</v>
      </c>
      <c r="F44" s="281">
        <f>D44*E44</f>
        <v>0</v>
      </c>
      <c r="H44" s="53" t="s">
        <v>220</v>
      </c>
      <c r="I44" s="53">
        <v>2.43</v>
      </c>
      <c r="J44" s="53">
        <v>2.01</v>
      </c>
      <c r="K44" s="53">
        <v>1.19</v>
      </c>
      <c r="L44" s="1">
        <v>1.23</v>
      </c>
      <c r="M44" s="1">
        <v>1.23</v>
      </c>
      <c r="N44" s="69">
        <f>SUM(I44:M45)</f>
        <v>16.98</v>
      </c>
      <c r="O44" s="1">
        <v>3.5</v>
      </c>
      <c r="P44" s="70">
        <f>N44*O44</f>
        <v>59.43</v>
      </c>
      <c r="Q44" s="1">
        <f>0.8*2*2+0.6*2*2+1.1*2</f>
        <v>7.8</v>
      </c>
      <c r="R44" s="139">
        <f>P44-Q44</f>
        <v>51.63</v>
      </c>
      <c r="S44" s="141"/>
    </row>
    <row r="45" spans="1:19" ht="12.75">
      <c r="A45" s="2" t="s">
        <v>73</v>
      </c>
      <c r="B45" s="1" t="s">
        <v>219</v>
      </c>
      <c r="C45" s="16" t="s">
        <v>53</v>
      </c>
      <c r="D45" s="35">
        <v>20</v>
      </c>
      <c r="F45" s="281">
        <f>D45*E45</f>
        <v>0</v>
      </c>
      <c r="I45" s="53">
        <v>2.64</v>
      </c>
      <c r="J45" s="1">
        <v>2.02</v>
      </c>
      <c r="K45" s="1">
        <v>4.23</v>
      </c>
      <c r="O45" s="69"/>
      <c r="Q45" s="70"/>
      <c r="R45" s="139"/>
      <c r="S45" s="141"/>
    </row>
    <row r="46" spans="1:19" ht="12" customHeight="1">
      <c r="A46" s="2"/>
      <c r="B46" s="16"/>
      <c r="C46" s="16"/>
      <c r="D46" s="35"/>
      <c r="H46" s="59" t="s">
        <v>221</v>
      </c>
      <c r="I46" s="59">
        <v>1.6</v>
      </c>
      <c r="J46" s="59">
        <v>5.45</v>
      </c>
      <c r="K46" s="132">
        <f>SUM(I46:J46)</f>
        <v>7.050000000000001</v>
      </c>
      <c r="L46" s="6">
        <v>3.7</v>
      </c>
      <c r="M46" s="133">
        <f>K46*L46</f>
        <v>26.085000000000004</v>
      </c>
      <c r="N46" s="6">
        <f>0.8*2</f>
        <v>1.6</v>
      </c>
      <c r="O46" s="6">
        <f>M46-N46</f>
        <v>24.485000000000003</v>
      </c>
      <c r="P46" s="6"/>
      <c r="Q46" s="6"/>
      <c r="R46" s="138"/>
      <c r="S46" s="140">
        <f>R44+O46</f>
        <v>76.11500000000001</v>
      </c>
    </row>
    <row r="47" spans="1:13" ht="12.75">
      <c r="A47" s="2">
        <v>4</v>
      </c>
      <c r="B47" s="15" t="s">
        <v>308</v>
      </c>
      <c r="C47" s="16"/>
      <c r="D47" s="35"/>
      <c r="K47" s="71"/>
      <c r="M47" s="70"/>
    </row>
    <row r="48" spans="1:13" ht="38.25">
      <c r="A48" s="2"/>
      <c r="B48" s="14" t="s">
        <v>307</v>
      </c>
      <c r="C48" s="16"/>
      <c r="D48" s="35"/>
      <c r="H48" s="144" t="s">
        <v>309</v>
      </c>
      <c r="I48" s="53">
        <v>170</v>
      </c>
      <c r="J48" s="53">
        <v>3.5</v>
      </c>
      <c r="K48" s="71">
        <f>I48*J48</f>
        <v>595</v>
      </c>
      <c r="M48" s="70"/>
    </row>
    <row r="49" spans="1:13" ht="12.75">
      <c r="A49" s="2"/>
      <c r="C49" s="16" t="s">
        <v>53</v>
      </c>
      <c r="D49" s="35">
        <v>80</v>
      </c>
      <c r="F49" s="281">
        <f>D49*E49</f>
        <v>0</v>
      </c>
      <c r="I49" s="53">
        <v>185</v>
      </c>
      <c r="J49" s="53">
        <v>3.5</v>
      </c>
      <c r="K49" s="229">
        <f>I49*J49</f>
        <v>647.5</v>
      </c>
      <c r="M49" s="70"/>
    </row>
    <row r="50" spans="1:13" ht="12.75">
      <c r="A50" s="2"/>
      <c r="C50" s="16"/>
      <c r="D50" s="35"/>
      <c r="K50" s="309"/>
      <c r="M50" s="70"/>
    </row>
    <row r="51" spans="1:13" ht="12.75">
      <c r="A51" s="2">
        <v>5</v>
      </c>
      <c r="B51" s="502" t="s">
        <v>223</v>
      </c>
      <c r="C51" s="16"/>
      <c r="D51" s="35"/>
      <c r="K51" s="309"/>
      <c r="M51" s="70"/>
    </row>
    <row r="52" spans="1:13" ht="51">
      <c r="A52" s="2"/>
      <c r="B52" s="501" t="s">
        <v>228</v>
      </c>
      <c r="C52" s="16"/>
      <c r="D52" s="35"/>
      <c r="K52" s="309"/>
      <c r="M52" s="70"/>
    </row>
    <row r="53" spans="1:13" ht="25.5">
      <c r="A53" s="2"/>
      <c r="B53" s="501" t="s">
        <v>305</v>
      </c>
      <c r="C53" s="16"/>
      <c r="D53" s="35"/>
      <c r="K53" s="71">
        <f>SUM(K48:K49)</f>
        <v>1242.5</v>
      </c>
      <c r="L53" s="1">
        <v>0.25</v>
      </c>
      <c r="M53" s="70">
        <f>K53*L53</f>
        <v>310.625</v>
      </c>
    </row>
    <row r="54" spans="1:15" ht="12.75">
      <c r="A54" s="2"/>
      <c r="C54" s="16" t="s">
        <v>53</v>
      </c>
      <c r="D54" s="35">
        <v>66</v>
      </c>
      <c r="F54" s="281">
        <f>D54*E54</f>
        <v>0</v>
      </c>
      <c r="I54" s="53">
        <v>180.3</v>
      </c>
      <c r="J54" s="53">
        <v>0.35</v>
      </c>
      <c r="K54" s="53">
        <v>0.25</v>
      </c>
      <c r="L54" s="53">
        <v>1.95</v>
      </c>
      <c r="M54" s="1">
        <v>0.8</v>
      </c>
      <c r="N54" s="1">
        <v>0.71</v>
      </c>
      <c r="O54" s="71">
        <f>I54-J54-K54-L54-M54-N54</f>
        <v>176.24</v>
      </c>
    </row>
    <row r="55" spans="1:13" ht="12.75">
      <c r="A55" s="2"/>
      <c r="C55" s="16"/>
      <c r="D55" s="35"/>
      <c r="K55" s="71"/>
      <c r="M55" s="70"/>
    </row>
    <row r="56" spans="1:4" ht="12.75">
      <c r="A56" s="2">
        <v>6</v>
      </c>
      <c r="B56" s="15" t="s">
        <v>225</v>
      </c>
      <c r="C56" s="494"/>
      <c r="D56" s="35"/>
    </row>
    <row r="57" spans="1:4" ht="25.5">
      <c r="A57" s="2"/>
      <c r="B57" s="14" t="s">
        <v>226</v>
      </c>
      <c r="C57" s="16"/>
      <c r="D57" s="35"/>
    </row>
    <row r="58" spans="1:4" ht="18.75" customHeight="1">
      <c r="A58" s="2"/>
      <c r="B58" s="14" t="s">
        <v>10</v>
      </c>
      <c r="C58" s="16"/>
      <c r="D58" s="35"/>
    </row>
    <row r="59" spans="1:12" ht="12.75">
      <c r="A59" s="2"/>
      <c r="B59" s="1"/>
      <c r="C59" s="16" t="s">
        <v>53</v>
      </c>
      <c r="D59" s="35">
        <v>6</v>
      </c>
      <c r="F59" s="281">
        <f>D59*E59</f>
        <v>0</v>
      </c>
      <c r="H59" s="144" t="s">
        <v>220</v>
      </c>
      <c r="I59" s="53">
        <v>10.5</v>
      </c>
      <c r="J59" s="53">
        <v>2.5</v>
      </c>
      <c r="K59" s="53">
        <v>1.66</v>
      </c>
      <c r="L59" s="1">
        <v>7.6</v>
      </c>
    </row>
    <row r="60" spans="1:11" s="79" customFormat="1" ht="13.5" thickBot="1">
      <c r="A60" s="75"/>
      <c r="B60" s="78"/>
      <c r="C60" s="78"/>
      <c r="D60" s="263"/>
      <c r="E60" s="270"/>
      <c r="F60" s="270"/>
      <c r="G60" s="76"/>
      <c r="H60" s="77"/>
      <c r="I60" s="77"/>
      <c r="J60" s="77"/>
      <c r="K60" s="77"/>
    </row>
    <row r="61" spans="1:7" s="10" customFormat="1" ht="12.75">
      <c r="A61" s="11"/>
      <c r="B61" s="18" t="s">
        <v>247</v>
      </c>
      <c r="C61" s="18"/>
      <c r="D61" s="271"/>
      <c r="E61" s="271"/>
      <c r="F61" s="285">
        <f>SUM(F27:F60)</f>
        <v>0</v>
      </c>
      <c r="G61" s="272"/>
    </row>
    <row r="62" spans="1:7" s="49" customFormat="1" ht="10.5" customHeight="1">
      <c r="A62" s="50"/>
      <c r="B62" s="51"/>
      <c r="C62" s="51"/>
      <c r="D62" s="460"/>
      <c r="E62" s="273"/>
      <c r="F62" s="459"/>
      <c r="G62" s="274"/>
    </row>
    <row r="63" spans="1:7" s="49" customFormat="1" ht="11.25" customHeight="1">
      <c r="A63" s="50"/>
      <c r="B63" s="51"/>
      <c r="C63" s="51"/>
      <c r="D63" s="460"/>
      <c r="E63" s="273"/>
      <c r="F63" s="459"/>
      <c r="G63" s="274"/>
    </row>
    <row r="64" spans="1:7" s="10" customFormat="1" ht="12.75">
      <c r="A64" s="11"/>
      <c r="B64" s="18"/>
      <c r="C64" s="18"/>
      <c r="D64" s="264"/>
      <c r="E64" s="264"/>
      <c r="F64" s="285"/>
      <c r="G64" s="272"/>
    </row>
    <row r="65" spans="1:7" s="49" customFormat="1" ht="14.25">
      <c r="A65" s="97">
        <v>2</v>
      </c>
      <c r="B65" s="98" t="s">
        <v>70</v>
      </c>
      <c r="C65" s="99"/>
      <c r="D65" s="496"/>
      <c r="E65" s="100">
        <f>IF(ISNUMBER(D65),ROUNDUP(D65,1),(""))</f>
      </c>
      <c r="F65" s="277"/>
      <c r="G65" s="277"/>
    </row>
    <row r="66" spans="1:7" s="49" customFormat="1" ht="12" customHeight="1">
      <c r="A66" s="101"/>
      <c r="B66" s="102"/>
      <c r="C66" s="99"/>
      <c r="D66" s="496"/>
      <c r="E66" s="100">
        <f>IF(ISNUMBER(D66),ROUNDUP(D66,1),(""))</f>
      </c>
      <c r="F66" s="277"/>
      <c r="G66" s="277"/>
    </row>
    <row r="67" spans="1:10" s="49" customFormat="1" ht="68.25" customHeight="1">
      <c r="A67" s="101"/>
      <c r="B67" s="579" t="s">
        <v>364</v>
      </c>
      <c r="C67" s="579"/>
      <c r="D67" s="496"/>
      <c r="E67" s="100">
        <f>IF(ISNUMBER(D67),ROUNDUP(D67,1),(""))</f>
      </c>
      <c r="F67" s="277"/>
      <c r="G67" s="277"/>
      <c r="I67" s="566"/>
      <c r="J67" s="566"/>
    </row>
    <row r="68" spans="1:10" s="49" customFormat="1" ht="57" customHeight="1">
      <c r="A68" s="101"/>
      <c r="B68" s="579" t="s">
        <v>363</v>
      </c>
      <c r="C68" s="579"/>
      <c r="D68" s="496"/>
      <c r="E68" s="100"/>
      <c r="F68" s="277"/>
      <c r="G68" s="277"/>
      <c r="I68" s="14"/>
      <c r="J68" s="14"/>
    </row>
    <row r="69" spans="1:10" s="49" customFormat="1" ht="68.25" customHeight="1">
      <c r="A69" s="101"/>
      <c r="B69" s="579" t="s">
        <v>365</v>
      </c>
      <c r="C69" s="579"/>
      <c r="D69" s="104"/>
      <c r="E69" s="104">
        <f>IF(ISNUMBER(D69),ROUNDUP(D69,1),(""))</f>
      </c>
      <c r="F69" s="278"/>
      <c r="G69" s="278"/>
      <c r="I69" s="566"/>
      <c r="J69" s="566"/>
    </row>
    <row r="70" spans="1:7" s="49" customFormat="1" ht="41.25" customHeight="1">
      <c r="A70" s="101"/>
      <c r="B70" s="579" t="s">
        <v>71</v>
      </c>
      <c r="C70" s="579"/>
      <c r="D70" s="104"/>
      <c r="E70" s="104">
        <f>IF(ISNUMBER(D70),ROUNDUP(D70,1),(""))</f>
      </c>
      <c r="F70" s="278"/>
      <c r="G70" s="278"/>
    </row>
    <row r="71" spans="1:7" s="72" customFormat="1" ht="27.75" customHeight="1">
      <c r="A71" s="128"/>
      <c r="B71" s="579" t="s">
        <v>153</v>
      </c>
      <c r="C71" s="579"/>
      <c r="D71" s="458"/>
      <c r="E71" s="109"/>
      <c r="F71" s="353"/>
      <c r="G71" s="269"/>
    </row>
    <row r="72" spans="1:7" s="72" customFormat="1" ht="43.5" customHeight="1">
      <c r="A72" s="128"/>
      <c r="B72" s="579" t="s">
        <v>207</v>
      </c>
      <c r="C72" s="579"/>
      <c r="D72" s="458"/>
      <c r="E72" s="279"/>
      <c r="F72" s="353"/>
      <c r="G72" s="269"/>
    </row>
    <row r="73" spans="1:7" s="72" customFormat="1" ht="12.75">
      <c r="A73" s="128"/>
      <c r="B73" s="129"/>
      <c r="C73" s="105"/>
      <c r="D73" s="234"/>
      <c r="E73" s="279"/>
      <c r="F73" s="353"/>
      <c r="G73" s="269"/>
    </row>
    <row r="74" spans="1:20" s="49" customFormat="1" ht="9.75" customHeight="1">
      <c r="A74" s="154"/>
      <c r="B74" s="151"/>
      <c r="C74" s="506"/>
      <c r="D74" s="503"/>
      <c r="E74" s="503"/>
      <c r="F74" s="281"/>
      <c r="G74" s="19"/>
      <c r="H74" s="146"/>
      <c r="I74" s="146"/>
      <c r="J74" s="146"/>
      <c r="K74" s="146"/>
      <c r="L74" s="146"/>
      <c r="M74" s="146"/>
      <c r="N74" s="146"/>
      <c r="O74" s="216" t="s">
        <v>298</v>
      </c>
      <c r="P74" s="1" t="e">
        <f>#REF!</f>
        <v>#REF!</v>
      </c>
      <c r="Q74" s="216">
        <v>125</v>
      </c>
      <c r="R74" s="216"/>
      <c r="S74" s="70" t="e">
        <f>P74*Q74</f>
        <v>#REF!</v>
      </c>
      <c r="T74" s="216"/>
    </row>
    <row r="75" spans="1:20" s="49" customFormat="1" ht="7.5" customHeight="1">
      <c r="A75" s="148"/>
      <c r="B75" s="151"/>
      <c r="C75" s="504"/>
      <c r="D75" s="503"/>
      <c r="E75" s="503"/>
      <c r="F75" s="281"/>
      <c r="G75" s="19"/>
      <c r="H75" s="146"/>
      <c r="I75" s="146"/>
      <c r="J75" s="146"/>
      <c r="K75" s="146"/>
      <c r="L75" s="146"/>
      <c r="M75" s="146"/>
      <c r="N75" s="146"/>
      <c r="O75" s="216" t="s">
        <v>290</v>
      </c>
      <c r="P75" s="216"/>
      <c r="Q75" s="216">
        <v>150</v>
      </c>
      <c r="R75" s="216"/>
      <c r="S75" s="70">
        <f>P75*Q75</f>
        <v>0</v>
      </c>
      <c r="T75" s="216"/>
    </row>
    <row r="76" spans="1:20" s="49" customFormat="1" ht="14.25">
      <c r="A76" s="148">
        <v>4</v>
      </c>
      <c r="B76" s="106" t="s">
        <v>227</v>
      </c>
      <c r="C76" s="503"/>
      <c r="D76" s="146"/>
      <c r="E76" s="516"/>
      <c r="F76" s="230"/>
      <c r="G76" s="230"/>
      <c r="H76" s="146"/>
      <c r="I76" s="146"/>
      <c r="J76" s="146"/>
      <c r="K76" s="146"/>
      <c r="L76" s="146"/>
      <c r="M76" s="146"/>
      <c r="N76" s="146"/>
      <c r="O76" s="216" t="s">
        <v>291</v>
      </c>
      <c r="P76" s="216"/>
      <c r="Q76" s="216">
        <v>125</v>
      </c>
      <c r="R76" s="216"/>
      <c r="S76" s="70">
        <f>P76*Q76</f>
        <v>0</v>
      </c>
      <c r="T76" s="216"/>
    </row>
    <row r="77" spans="1:20" s="49" customFormat="1" ht="82.5" customHeight="1">
      <c r="A77" s="148"/>
      <c r="B77" s="153" t="s">
        <v>302</v>
      </c>
      <c r="C77" s="503"/>
      <c r="D77" s="146"/>
      <c r="E77" s="516"/>
      <c r="F77" s="230"/>
      <c r="G77" s="230"/>
      <c r="H77" s="146"/>
      <c r="J77" s="146"/>
      <c r="K77" s="146"/>
      <c r="L77" s="146"/>
      <c r="M77" s="146"/>
      <c r="N77" s="146"/>
      <c r="O77" s="216" t="s">
        <v>299</v>
      </c>
      <c r="P77" s="216" t="e">
        <f>#REF!</f>
        <v>#REF!</v>
      </c>
      <c r="Q77" s="216">
        <v>125</v>
      </c>
      <c r="R77" s="216"/>
      <c r="S77" s="70" t="e">
        <f>P77*Q77</f>
        <v>#REF!</v>
      </c>
      <c r="T77" s="216"/>
    </row>
    <row r="78" spans="1:20" s="49" customFormat="1" ht="28.5" customHeight="1">
      <c r="A78" s="148"/>
      <c r="B78" s="153" t="s">
        <v>297</v>
      </c>
      <c r="C78" s="503"/>
      <c r="D78" s="146"/>
      <c r="E78" s="516"/>
      <c r="F78" s="230"/>
      <c r="G78" s="230"/>
      <c r="H78" s="146"/>
      <c r="J78" s="146"/>
      <c r="K78" s="146"/>
      <c r="L78" s="146"/>
      <c r="M78" s="146"/>
      <c r="N78" s="146"/>
      <c r="O78" s="216" t="s">
        <v>292</v>
      </c>
      <c r="P78" s="216"/>
      <c r="Q78" s="216">
        <v>150</v>
      </c>
      <c r="R78" s="216"/>
      <c r="S78" s="70">
        <f>P78*Q78</f>
        <v>0</v>
      </c>
      <c r="T78" s="216"/>
    </row>
    <row r="79" spans="1:20" s="49" customFormat="1" ht="45" customHeight="1">
      <c r="A79" s="148"/>
      <c r="B79" s="153" t="s">
        <v>296</v>
      </c>
      <c r="C79" s="493"/>
      <c r="D79" s="457"/>
      <c r="E79" s="275"/>
      <c r="F79" s="456"/>
      <c r="G79" s="276"/>
      <c r="H79" s="146"/>
      <c r="J79" s="146" t="s">
        <v>229</v>
      </c>
      <c r="K79" s="146"/>
      <c r="L79" s="146"/>
      <c r="M79" s="146"/>
      <c r="N79" s="146"/>
      <c r="O79" s="216"/>
      <c r="P79" s="216"/>
      <c r="Q79" s="216"/>
      <c r="R79" s="216"/>
      <c r="S79" s="70"/>
      <c r="T79" s="216"/>
    </row>
    <row r="80" spans="1:20" s="49" customFormat="1" ht="82.5" customHeight="1">
      <c r="A80" s="101"/>
      <c r="B80" s="153" t="s">
        <v>289</v>
      </c>
      <c r="C80" s="103"/>
      <c r="D80" s="104"/>
      <c r="E80" s="104"/>
      <c r="F80" s="278"/>
      <c r="G80" s="278"/>
      <c r="H80" s="146"/>
      <c r="I80" s="146"/>
      <c r="J80" s="146"/>
      <c r="K80" s="146"/>
      <c r="L80" s="146"/>
      <c r="M80" s="146"/>
      <c r="N80" s="146"/>
      <c r="O80" s="216" t="s">
        <v>293</v>
      </c>
      <c r="P80" s="216"/>
      <c r="Q80" s="216">
        <v>125</v>
      </c>
      <c r="R80" s="216"/>
      <c r="S80" s="70">
        <f>P80*Q80</f>
        <v>0</v>
      </c>
      <c r="T80" s="216"/>
    </row>
    <row r="81" spans="1:20" s="49" customFormat="1" ht="51">
      <c r="A81" s="101"/>
      <c r="B81" s="152" t="s">
        <v>233</v>
      </c>
      <c r="C81" s="103"/>
      <c r="D81" s="104"/>
      <c r="E81" s="104"/>
      <c r="F81" s="278"/>
      <c r="G81" s="278"/>
      <c r="H81" s="146"/>
      <c r="I81" s="146" t="s">
        <v>230</v>
      </c>
      <c r="J81" s="146"/>
      <c r="K81" s="146"/>
      <c r="L81" s="146"/>
      <c r="M81" s="146"/>
      <c r="N81" s="146"/>
      <c r="O81" s="216" t="s">
        <v>294</v>
      </c>
      <c r="P81" s="216" t="e">
        <f>#REF!</f>
        <v>#REF!</v>
      </c>
      <c r="Q81" s="216">
        <v>150</v>
      </c>
      <c r="R81" s="216"/>
      <c r="S81" s="70" t="e">
        <f>P81*Q81</f>
        <v>#REF!</v>
      </c>
      <c r="T81" s="216"/>
    </row>
    <row r="82" spans="1:20" s="49" customFormat="1" ht="15" thickBot="1">
      <c r="A82" s="101"/>
      <c r="B82" s="161" t="s">
        <v>474</v>
      </c>
      <c r="C82" s="504" t="s">
        <v>53</v>
      </c>
      <c r="D82" s="503">
        <v>66</v>
      </c>
      <c r="E82" s="503"/>
      <c r="F82" s="281">
        <f>D82*E82</f>
        <v>0</v>
      </c>
      <c r="G82" s="19"/>
      <c r="H82" s="146"/>
      <c r="I82" s="146">
        <f>D54</f>
        <v>66</v>
      </c>
      <c r="J82" s="146"/>
      <c r="K82" s="146"/>
      <c r="L82" s="146"/>
      <c r="M82" s="146"/>
      <c r="N82" s="146"/>
      <c r="O82" s="216" t="s">
        <v>295</v>
      </c>
      <c r="P82" s="216"/>
      <c r="Q82" s="216">
        <v>125</v>
      </c>
      <c r="R82" s="216"/>
      <c r="S82" s="70">
        <f>P82*Q82</f>
        <v>0</v>
      </c>
      <c r="T82" s="216"/>
    </row>
    <row r="83" spans="1:20" s="49" customFormat="1" ht="14.25">
      <c r="A83" s="101"/>
      <c r="B83" s="226" t="s">
        <v>303</v>
      </c>
      <c r="C83" s="504"/>
      <c r="D83" s="503"/>
      <c r="E83" s="503"/>
      <c r="F83" s="281"/>
      <c r="G83" s="19"/>
      <c r="H83" s="146"/>
      <c r="I83" s="146"/>
      <c r="J83" s="146"/>
      <c r="K83" s="146"/>
      <c r="L83" s="146"/>
      <c r="M83" s="146"/>
      <c r="N83" s="146"/>
      <c r="O83" s="216"/>
      <c r="P83" s="216"/>
      <c r="Q83" s="216"/>
      <c r="R83" s="216"/>
      <c r="S83" s="70"/>
      <c r="T83" s="216"/>
    </row>
    <row r="84" spans="1:20" s="49" customFormat="1" ht="14.25">
      <c r="A84" s="101"/>
      <c r="B84" s="227"/>
      <c r="C84" s="504"/>
      <c r="D84" s="503"/>
      <c r="E84" s="503"/>
      <c r="F84" s="281"/>
      <c r="G84" s="19"/>
      <c r="H84" s="146"/>
      <c r="I84" s="146"/>
      <c r="J84" s="146"/>
      <c r="K84" s="146"/>
      <c r="L84" s="146"/>
      <c r="M84" s="146"/>
      <c r="N84" s="146"/>
      <c r="O84" s="216"/>
      <c r="P84" s="216"/>
      <c r="Q84" s="216"/>
      <c r="R84" s="216"/>
      <c r="S84" s="70"/>
      <c r="T84" s="216"/>
    </row>
    <row r="85" spans="1:20" s="49" customFormat="1" ht="15" thickBot="1">
      <c r="A85" s="101"/>
      <c r="B85" s="228"/>
      <c r="C85" s="504"/>
      <c r="D85" s="503"/>
      <c r="E85" s="503"/>
      <c r="F85" s="281"/>
      <c r="G85" s="19"/>
      <c r="H85" s="146"/>
      <c r="I85" s="146"/>
      <c r="J85" s="146"/>
      <c r="K85" s="146"/>
      <c r="L85" s="146"/>
      <c r="M85" s="146"/>
      <c r="N85" s="146"/>
      <c r="O85" s="216"/>
      <c r="P85" s="216"/>
      <c r="Q85" s="216"/>
      <c r="R85" s="216"/>
      <c r="S85" s="70"/>
      <c r="T85" s="216"/>
    </row>
    <row r="86" spans="1:20" s="49" customFormat="1" ht="12" customHeight="1">
      <c r="A86" s="101"/>
      <c r="B86" s="161"/>
      <c r="C86" s="504"/>
      <c r="D86" s="503"/>
      <c r="E86" s="503"/>
      <c r="F86" s="281"/>
      <c r="G86" s="19"/>
      <c r="H86" s="146"/>
      <c r="I86" s="146"/>
      <c r="J86" s="146"/>
      <c r="K86" s="146"/>
      <c r="L86" s="146"/>
      <c r="M86" s="146"/>
      <c r="N86" s="146"/>
      <c r="O86" s="216"/>
      <c r="P86" s="216"/>
      <c r="Q86" s="216"/>
      <c r="R86" s="216"/>
      <c r="S86" s="70"/>
      <c r="T86" s="216"/>
    </row>
    <row r="87" spans="1:20" s="79" customFormat="1" ht="10.5" customHeight="1" thickBot="1">
      <c r="A87" s="75"/>
      <c r="B87" s="78"/>
      <c r="C87" s="78"/>
      <c r="D87" s="263"/>
      <c r="E87" s="270"/>
      <c r="F87" s="270"/>
      <c r="G87" s="76"/>
      <c r="H87" s="77"/>
      <c r="I87" s="77"/>
      <c r="J87" s="77"/>
      <c r="K87" s="77"/>
      <c r="O87" s="216"/>
      <c r="P87" s="216"/>
      <c r="Q87" s="216"/>
      <c r="R87" s="216"/>
      <c r="S87" s="70"/>
      <c r="T87" s="216"/>
    </row>
    <row r="88" spans="1:20" s="10" customFormat="1" ht="12.75">
      <c r="A88" s="11"/>
      <c r="B88" s="18" t="s">
        <v>248</v>
      </c>
      <c r="C88" s="18"/>
      <c r="D88" s="271"/>
      <c r="E88" s="271"/>
      <c r="F88" s="285">
        <f>SUM(F74:F87)</f>
        <v>0</v>
      </c>
      <c r="G88" s="272"/>
      <c r="O88" s="216"/>
      <c r="P88" s="216"/>
      <c r="Q88" s="216"/>
      <c r="R88" s="216"/>
      <c r="S88" s="70"/>
      <c r="T88" s="216"/>
    </row>
    <row r="89" spans="1:23" s="49" customFormat="1" ht="15">
      <c r="A89" s="50"/>
      <c r="B89" s="51"/>
      <c r="C89" s="51"/>
      <c r="D89" s="460"/>
      <c r="E89" s="273"/>
      <c r="F89" s="459"/>
      <c r="G89" s="274"/>
      <c r="O89" s="216"/>
      <c r="P89" s="216"/>
      <c r="Q89" s="216"/>
      <c r="R89" s="216"/>
      <c r="S89" s="70"/>
      <c r="T89" s="216"/>
      <c r="U89" s="216"/>
      <c r="V89" s="216"/>
      <c r="W89" s="217"/>
    </row>
    <row r="90" spans="1:7" s="49" customFormat="1" ht="12.75" customHeight="1">
      <c r="A90" s="149"/>
      <c r="B90" s="147"/>
      <c r="C90" s="505"/>
      <c r="D90" s="505"/>
      <c r="E90" s="515"/>
      <c r="F90" s="267"/>
      <c r="G90" s="267"/>
    </row>
    <row r="91" spans="1:4" ht="12.75">
      <c r="A91" s="149">
        <v>3</v>
      </c>
      <c r="B91" s="155" t="s">
        <v>62</v>
      </c>
      <c r="C91" s="16"/>
      <c r="D91" s="35"/>
    </row>
    <row r="92" spans="1:4" ht="12.75">
      <c r="A92" s="148"/>
      <c r="B92" s="155"/>
      <c r="C92" s="16"/>
      <c r="D92" s="35"/>
    </row>
    <row r="93" spans="1:4" ht="12.75">
      <c r="A93" s="158"/>
      <c r="B93" s="157" t="s">
        <v>164</v>
      </c>
      <c r="C93" s="16"/>
      <c r="D93" s="35"/>
    </row>
    <row r="94" spans="1:4" ht="25.5">
      <c r="A94" s="156"/>
      <c r="B94" s="107" t="s">
        <v>366</v>
      </c>
      <c r="C94" s="16"/>
      <c r="D94" s="35"/>
    </row>
    <row r="95" spans="1:4" ht="25.5">
      <c r="A95" s="156"/>
      <c r="B95" s="107" t="s">
        <v>153</v>
      </c>
      <c r="C95" s="16"/>
      <c r="D95" s="35"/>
    </row>
    <row r="96" spans="1:4" ht="51">
      <c r="A96" s="156"/>
      <c r="B96" s="107" t="s">
        <v>207</v>
      </c>
      <c r="C96" s="16"/>
      <c r="D96" s="35"/>
    </row>
    <row r="97" spans="1:4" ht="12.75">
      <c r="A97" s="156"/>
      <c r="B97" s="107" t="s">
        <v>155</v>
      </c>
      <c r="C97" s="16"/>
      <c r="D97" s="35"/>
    </row>
    <row r="98" spans="1:4" ht="52.5" customHeight="1">
      <c r="A98" s="156"/>
      <c r="B98" s="107" t="s">
        <v>165</v>
      </c>
      <c r="C98" s="16"/>
      <c r="D98" s="35"/>
    </row>
    <row r="99" spans="1:4" ht="25.5">
      <c r="A99" s="156"/>
      <c r="B99" s="107" t="s">
        <v>339</v>
      </c>
      <c r="C99" s="16"/>
      <c r="D99" s="35"/>
    </row>
    <row r="100" spans="1:4" ht="12.75">
      <c r="A100" s="156"/>
      <c r="B100" s="107" t="s">
        <v>166</v>
      </c>
      <c r="C100" s="16"/>
      <c r="D100" s="35"/>
    </row>
    <row r="101" spans="1:4" ht="12.75">
      <c r="A101" s="156"/>
      <c r="B101" s="107" t="s">
        <v>167</v>
      </c>
      <c r="C101" s="16"/>
      <c r="D101" s="35"/>
    </row>
    <row r="102" spans="1:4" ht="12.75">
      <c r="A102" s="156"/>
      <c r="B102" s="107" t="s">
        <v>168</v>
      </c>
      <c r="C102" s="16"/>
      <c r="D102" s="35"/>
    </row>
    <row r="103" spans="1:4" ht="12.75">
      <c r="A103" s="156"/>
      <c r="B103" s="107" t="s">
        <v>169</v>
      </c>
      <c r="C103" s="16"/>
      <c r="D103" s="35"/>
    </row>
    <row r="104" spans="1:4" ht="25.5">
      <c r="A104" s="156"/>
      <c r="B104" s="107" t="s">
        <v>170</v>
      </c>
      <c r="C104" s="16"/>
      <c r="D104" s="35"/>
    </row>
    <row r="105" spans="1:4" ht="12.75">
      <c r="A105" s="156"/>
      <c r="B105" s="107" t="s">
        <v>171</v>
      </c>
      <c r="C105" s="16"/>
      <c r="D105" s="35"/>
    </row>
    <row r="106" spans="1:4" ht="25.5">
      <c r="A106" s="156"/>
      <c r="B106" s="107" t="s">
        <v>172</v>
      </c>
      <c r="C106" s="16"/>
      <c r="D106" s="35"/>
    </row>
    <row r="107" spans="1:4" ht="121.5" customHeight="1">
      <c r="A107" s="156"/>
      <c r="B107" s="107" t="s">
        <v>173</v>
      </c>
      <c r="C107" s="16"/>
      <c r="D107" s="35"/>
    </row>
    <row r="108" spans="1:4" ht="12.75">
      <c r="A108" s="156"/>
      <c r="B108" s="107"/>
      <c r="C108" s="16"/>
      <c r="D108" s="35"/>
    </row>
    <row r="109" spans="1:4" ht="12.75">
      <c r="A109" s="156"/>
      <c r="B109" s="107" t="s">
        <v>174</v>
      </c>
      <c r="C109" s="16"/>
      <c r="D109" s="35"/>
    </row>
    <row r="110" spans="1:4" ht="51">
      <c r="A110" s="156"/>
      <c r="B110" s="107" t="s">
        <v>175</v>
      </c>
      <c r="C110" s="16"/>
      <c r="D110" s="35"/>
    </row>
    <row r="111" spans="1:4" ht="174" customHeight="1">
      <c r="A111" s="156"/>
      <c r="B111" s="107" t="s">
        <v>176</v>
      </c>
      <c r="C111" s="16"/>
      <c r="D111" s="35"/>
    </row>
    <row r="112" spans="1:4" ht="12.75">
      <c r="A112" s="156"/>
      <c r="B112" s="107"/>
      <c r="C112" s="16"/>
      <c r="D112" s="35"/>
    </row>
    <row r="113" spans="1:4" ht="25.5">
      <c r="A113" s="156"/>
      <c r="B113" s="107" t="s">
        <v>177</v>
      </c>
      <c r="C113" s="16"/>
      <c r="D113" s="35"/>
    </row>
    <row r="114" spans="1:4" ht="12.75">
      <c r="A114" s="156"/>
      <c r="B114" s="107" t="s">
        <v>178</v>
      </c>
      <c r="C114" s="16"/>
      <c r="D114" s="35"/>
    </row>
    <row r="115" spans="1:4" ht="12.75">
      <c r="A115" s="156"/>
      <c r="B115" s="107" t="s">
        <v>179</v>
      </c>
      <c r="C115" s="16"/>
      <c r="D115" s="35"/>
    </row>
    <row r="116" spans="1:4" ht="12.75">
      <c r="A116" s="156"/>
      <c r="B116" s="107" t="s">
        <v>180</v>
      </c>
      <c r="C116" s="16"/>
      <c r="D116" s="35"/>
    </row>
    <row r="117" spans="1:4" ht="15.75" customHeight="1">
      <c r="A117" s="156"/>
      <c r="B117" s="107" t="s">
        <v>181</v>
      </c>
      <c r="C117" s="16"/>
      <c r="D117" s="35"/>
    </row>
    <row r="118" spans="1:4" ht="12.75">
      <c r="A118" s="156"/>
      <c r="B118" s="107"/>
      <c r="C118" s="16"/>
      <c r="D118" s="35"/>
    </row>
    <row r="119" spans="1:4" ht="99.75" customHeight="1">
      <c r="A119" s="156"/>
      <c r="B119" s="107" t="s">
        <v>182</v>
      </c>
      <c r="C119" s="16"/>
      <c r="D119" s="35"/>
    </row>
    <row r="120" spans="1:4" ht="107.25" customHeight="1">
      <c r="A120" s="156"/>
      <c r="B120" s="107" t="s">
        <v>183</v>
      </c>
      <c r="C120" s="16"/>
      <c r="D120" s="35"/>
    </row>
    <row r="121" spans="1:4" ht="25.5">
      <c r="A121" s="156"/>
      <c r="B121" s="107" t="s">
        <v>184</v>
      </c>
      <c r="C121" s="16"/>
      <c r="D121" s="35"/>
    </row>
    <row r="122" spans="1:4" ht="15.75" customHeight="1">
      <c r="A122" s="156"/>
      <c r="B122" s="107"/>
      <c r="C122" s="16"/>
      <c r="D122" s="35"/>
    </row>
    <row r="123" spans="1:4" ht="12.75">
      <c r="A123" s="156"/>
      <c r="B123" s="107" t="s">
        <v>185</v>
      </c>
      <c r="C123" s="16"/>
      <c r="D123" s="35"/>
    </row>
    <row r="124" spans="1:4" ht="63.75">
      <c r="A124" s="156"/>
      <c r="B124" s="107" t="s">
        <v>186</v>
      </c>
      <c r="C124" s="16"/>
      <c r="D124" s="35"/>
    </row>
    <row r="125" spans="1:4" ht="12.75">
      <c r="A125" s="156"/>
      <c r="B125" s="107"/>
      <c r="C125" s="16"/>
      <c r="D125" s="35"/>
    </row>
    <row r="126" spans="1:4" ht="25.5">
      <c r="A126" s="156"/>
      <c r="B126" s="107" t="s">
        <v>187</v>
      </c>
      <c r="C126" s="16"/>
      <c r="D126" s="35"/>
    </row>
    <row r="127" spans="1:4" ht="12.75">
      <c r="A127" s="156"/>
      <c r="B127" s="157"/>
      <c r="C127" s="16"/>
      <c r="D127" s="35"/>
    </row>
    <row r="128" spans="1:4" ht="69" customHeight="1">
      <c r="A128" s="156"/>
      <c r="B128" s="107" t="s">
        <v>188</v>
      </c>
      <c r="C128" s="16"/>
      <c r="D128" s="35"/>
    </row>
    <row r="129" spans="1:4" ht="12.75">
      <c r="A129" s="156"/>
      <c r="B129" s="107"/>
      <c r="C129" s="16"/>
      <c r="D129" s="35"/>
    </row>
    <row r="130" spans="1:4" ht="157.5" customHeight="1">
      <c r="A130" s="156"/>
      <c r="B130" s="107" t="s">
        <v>482</v>
      </c>
      <c r="C130" s="16"/>
      <c r="D130" s="35"/>
    </row>
    <row r="131" spans="1:4" ht="105" customHeight="1">
      <c r="A131" s="156"/>
      <c r="B131" s="107" t="s">
        <v>231</v>
      </c>
      <c r="C131" s="16"/>
      <c r="D131" s="35"/>
    </row>
    <row r="132" spans="1:4" ht="25.5">
      <c r="A132" s="156"/>
      <c r="B132" s="107" t="s">
        <v>189</v>
      </c>
      <c r="C132" s="16"/>
      <c r="D132" s="35"/>
    </row>
    <row r="133" spans="1:4" ht="12.75">
      <c r="A133" s="156"/>
      <c r="B133" s="107"/>
      <c r="C133" s="16"/>
      <c r="D133" s="35"/>
    </row>
    <row r="134" spans="1:4" ht="155.25" customHeight="1">
      <c r="A134" s="156"/>
      <c r="B134" s="107" t="s">
        <v>483</v>
      </c>
      <c r="C134" s="16"/>
      <c r="D134" s="35"/>
    </row>
    <row r="135" spans="1:4" ht="12.75">
      <c r="A135" s="156"/>
      <c r="B135" s="107"/>
      <c r="C135" s="16"/>
      <c r="D135" s="35"/>
    </row>
    <row r="136" spans="1:4" ht="12.75">
      <c r="A136" s="156"/>
      <c r="B136" s="107" t="s">
        <v>190</v>
      </c>
      <c r="C136" s="16"/>
      <c r="D136" s="35"/>
    </row>
    <row r="137" spans="1:4" ht="99" customHeight="1">
      <c r="A137" s="156"/>
      <c r="B137" s="107" t="s">
        <v>377</v>
      </c>
      <c r="C137" s="16"/>
      <c r="D137" s="35"/>
    </row>
    <row r="138" spans="1:4" ht="67.5" customHeight="1">
      <c r="A138" s="156"/>
      <c r="B138" s="107" t="s">
        <v>382</v>
      </c>
      <c r="C138" s="16"/>
      <c r="D138" s="35"/>
    </row>
    <row r="139" spans="1:4" ht="12.75">
      <c r="A139" s="156"/>
      <c r="B139" s="107"/>
      <c r="C139" s="16"/>
      <c r="D139" s="35"/>
    </row>
    <row r="140" spans="1:4" ht="12.75">
      <c r="A140" s="156"/>
      <c r="B140" s="107" t="s">
        <v>191</v>
      </c>
      <c r="C140" s="16"/>
      <c r="D140" s="35"/>
    </row>
    <row r="141" spans="1:4" ht="40.5" customHeight="1">
      <c r="A141" s="156"/>
      <c r="B141" s="107" t="s">
        <v>192</v>
      </c>
      <c r="C141" s="16"/>
      <c r="D141" s="35"/>
    </row>
    <row r="142" spans="1:4" ht="43.5" customHeight="1">
      <c r="A142" s="156"/>
      <c r="B142" s="107" t="s">
        <v>193</v>
      </c>
      <c r="C142" s="16"/>
      <c r="D142" s="35"/>
    </row>
    <row r="143" spans="1:4" ht="51.75" customHeight="1">
      <c r="A143" s="156"/>
      <c r="B143" s="107" t="s">
        <v>194</v>
      </c>
      <c r="C143" s="16"/>
      <c r="D143" s="35"/>
    </row>
    <row r="144" spans="1:4" ht="9" customHeight="1">
      <c r="A144" s="156"/>
      <c r="B144" s="107"/>
      <c r="C144" s="16"/>
      <c r="D144" s="35"/>
    </row>
    <row r="145" spans="1:4" ht="12.75">
      <c r="A145" s="156"/>
      <c r="B145" s="107" t="s">
        <v>195</v>
      </c>
      <c r="C145" s="16"/>
      <c r="D145" s="35"/>
    </row>
    <row r="146" spans="1:4" ht="12.75">
      <c r="A146" s="156"/>
      <c r="B146" s="107" t="s">
        <v>196</v>
      </c>
      <c r="C146" s="16"/>
      <c r="D146" s="35"/>
    </row>
    <row r="147" spans="1:4" ht="12.75">
      <c r="A147" s="156"/>
      <c r="B147" s="107" t="s">
        <v>197</v>
      </c>
      <c r="C147" s="16"/>
      <c r="D147" s="35"/>
    </row>
    <row r="148" spans="1:4" ht="12.75">
      <c r="A148" s="156"/>
      <c r="B148" s="107" t="s">
        <v>198</v>
      </c>
      <c r="C148" s="16"/>
      <c r="D148" s="35"/>
    </row>
    <row r="149" spans="1:4" ht="12.75">
      <c r="A149" s="156"/>
      <c r="B149" s="107" t="s">
        <v>199</v>
      </c>
      <c r="C149" s="16"/>
      <c r="D149" s="35"/>
    </row>
    <row r="150" spans="1:4" ht="12.75">
      <c r="A150" s="156"/>
      <c r="B150" s="107" t="s">
        <v>200</v>
      </c>
      <c r="C150" s="16"/>
      <c r="D150" s="35"/>
    </row>
    <row r="151" spans="1:4" ht="12.75">
      <c r="A151" s="156"/>
      <c r="B151" s="107" t="s">
        <v>201</v>
      </c>
      <c r="C151" s="16"/>
      <c r="D151" s="35"/>
    </row>
    <row r="152" spans="1:4" ht="25.5">
      <c r="A152" s="156"/>
      <c r="B152" s="107" t="s">
        <v>202</v>
      </c>
      <c r="C152" s="16"/>
      <c r="D152" s="35"/>
    </row>
    <row r="153" spans="1:4" ht="12.75">
      <c r="A153" s="156"/>
      <c r="B153" s="107"/>
      <c r="C153" s="16"/>
      <c r="D153" s="35"/>
    </row>
    <row r="154" spans="1:4" ht="12.75">
      <c r="A154" s="156"/>
      <c r="B154" s="107" t="s">
        <v>203</v>
      </c>
      <c r="C154" s="16"/>
      <c r="D154" s="35"/>
    </row>
    <row r="155" spans="1:4" ht="25.5">
      <c r="A155" s="156"/>
      <c r="B155" s="107" t="s">
        <v>204</v>
      </c>
      <c r="C155" s="16"/>
      <c r="D155" s="35"/>
    </row>
    <row r="156" spans="1:4" ht="12.75">
      <c r="A156" s="156"/>
      <c r="B156" s="107" t="s">
        <v>205</v>
      </c>
      <c r="C156" s="16"/>
      <c r="D156" s="35"/>
    </row>
    <row r="157" spans="1:4" ht="12.75">
      <c r="A157" s="156"/>
      <c r="B157" s="107" t="s">
        <v>206</v>
      </c>
      <c r="C157" s="16"/>
      <c r="D157" s="35"/>
    </row>
    <row r="158" spans="1:4" ht="25.5">
      <c r="A158" s="156"/>
      <c r="B158" s="107" t="s">
        <v>184</v>
      </c>
      <c r="C158" s="16"/>
      <c r="D158" s="35"/>
    </row>
    <row r="159" spans="1:4" ht="38.25">
      <c r="A159" s="148"/>
      <c r="B159" s="107" t="s">
        <v>232</v>
      </c>
      <c r="C159" s="16"/>
      <c r="D159" s="35"/>
    </row>
    <row r="160" spans="1:4" ht="38.25">
      <c r="A160" s="148"/>
      <c r="B160" s="107" t="s">
        <v>22</v>
      </c>
      <c r="C160" s="16"/>
      <c r="D160" s="35"/>
    </row>
    <row r="161" spans="1:4" ht="51">
      <c r="A161" s="148"/>
      <c r="B161" s="107" t="s">
        <v>29</v>
      </c>
      <c r="C161" s="16"/>
      <c r="D161" s="35"/>
    </row>
    <row r="162" spans="1:4" ht="25.5">
      <c r="A162" s="148"/>
      <c r="B162" s="107" t="s">
        <v>30</v>
      </c>
      <c r="C162" s="16"/>
      <c r="D162" s="35"/>
    </row>
    <row r="163" spans="1:4" ht="12.75">
      <c r="A163" s="148"/>
      <c r="B163" s="107" t="s">
        <v>31</v>
      </c>
      <c r="C163" s="16"/>
      <c r="D163" s="35"/>
    </row>
    <row r="164" spans="1:4" ht="12.75">
      <c r="A164" s="148"/>
      <c r="B164" s="107" t="s">
        <v>32</v>
      </c>
      <c r="C164" s="16"/>
      <c r="D164" s="35"/>
    </row>
    <row r="165" spans="1:11" ht="12.75">
      <c r="A165" s="148"/>
      <c r="B165" s="107" t="s">
        <v>33</v>
      </c>
      <c r="C165" s="16"/>
      <c r="D165" s="35"/>
      <c r="I165" s="1"/>
      <c r="J165" s="1"/>
      <c r="K165" s="1"/>
    </row>
    <row r="166" spans="1:4" ht="11.25" customHeight="1">
      <c r="A166" s="2"/>
      <c r="B166" s="16"/>
      <c r="C166" s="16"/>
      <c r="D166" s="35"/>
    </row>
    <row r="167" spans="1:16" ht="25.5">
      <c r="A167" s="2">
        <v>1</v>
      </c>
      <c r="B167" s="15" t="s">
        <v>234</v>
      </c>
      <c r="C167" s="494"/>
      <c r="D167" s="35"/>
      <c r="L167" s="70"/>
      <c r="M167" s="53"/>
      <c r="N167" s="53"/>
      <c r="O167" s="53"/>
      <c r="P167" s="70"/>
    </row>
    <row r="168" spans="1:4" ht="38.25">
      <c r="A168" s="2"/>
      <c r="B168" s="14" t="s">
        <v>235</v>
      </c>
      <c r="C168" s="16"/>
      <c r="D168" s="35"/>
    </row>
    <row r="169" spans="1:11" ht="12.75">
      <c r="A169" s="2"/>
      <c r="B169" s="14" t="s">
        <v>23</v>
      </c>
      <c r="C169" s="16"/>
      <c r="D169" s="35"/>
      <c r="G169" s="281"/>
      <c r="I169" s="1"/>
      <c r="J169" s="1"/>
      <c r="K169" s="1"/>
    </row>
    <row r="170" spans="1:16" ht="12.75">
      <c r="A170" s="2"/>
      <c r="C170" s="16" t="s">
        <v>50</v>
      </c>
      <c r="D170" s="35">
        <v>2</v>
      </c>
      <c r="F170" s="281">
        <f>D170*E170</f>
        <v>0</v>
      </c>
      <c r="G170" s="281"/>
      <c r="L170" s="70"/>
      <c r="M170" s="53"/>
      <c r="N170" s="53"/>
      <c r="O170" s="53"/>
      <c r="P170" s="70"/>
    </row>
    <row r="171" spans="1:16" ht="12.75">
      <c r="A171" s="2"/>
      <c r="B171" s="16"/>
      <c r="C171" s="16"/>
      <c r="D171" s="35"/>
      <c r="L171" s="70"/>
      <c r="M171" s="53"/>
      <c r="N171" s="53"/>
      <c r="O171" s="53"/>
      <c r="P171" s="70"/>
    </row>
    <row r="172" spans="1:16" ht="12.75">
      <c r="A172" s="148">
        <v>2</v>
      </c>
      <c r="B172" s="106" t="s">
        <v>236</v>
      </c>
      <c r="C172" s="503"/>
      <c r="D172" s="146"/>
      <c r="L172" s="70"/>
      <c r="M172" s="53"/>
      <c r="N172" s="53"/>
      <c r="O172" s="53"/>
      <c r="P172" s="70"/>
    </row>
    <row r="173" spans="1:16" ht="39" customHeight="1">
      <c r="A173" s="160"/>
      <c r="B173" s="150" t="s">
        <v>237</v>
      </c>
      <c r="C173" s="503"/>
      <c r="D173" s="146"/>
      <c r="L173" s="70"/>
      <c r="M173" s="53"/>
      <c r="N173" s="53"/>
      <c r="O173" s="53"/>
      <c r="P173" s="70"/>
    </row>
    <row r="174" spans="1:16" ht="223.5" customHeight="1">
      <c r="A174" s="160"/>
      <c r="B174" s="150" t="s">
        <v>371</v>
      </c>
      <c r="C174" s="503"/>
      <c r="D174" s="146" t="s">
        <v>301</v>
      </c>
      <c r="L174" s="70"/>
      <c r="M174" s="53"/>
      <c r="N174" s="53"/>
      <c r="O174" s="53"/>
      <c r="P174" s="70"/>
    </row>
    <row r="175" spans="1:16" ht="13.5" thickBot="1">
      <c r="A175" s="160"/>
      <c r="B175" s="162"/>
      <c r="C175" s="504" t="s">
        <v>53</v>
      </c>
      <c r="D175" s="35">
        <v>66</v>
      </c>
      <c r="F175" s="281">
        <f>D175*E175</f>
        <v>0</v>
      </c>
      <c r="I175" s="53">
        <f>D82</f>
        <v>66</v>
      </c>
      <c r="L175" s="70"/>
      <c r="M175" s="53"/>
      <c r="N175" s="53"/>
      <c r="O175" s="53"/>
      <c r="P175" s="70"/>
    </row>
    <row r="176" spans="1:20" s="49" customFormat="1" ht="14.25">
      <c r="A176" s="101"/>
      <c r="B176" s="226" t="s">
        <v>303</v>
      </c>
      <c r="C176" s="504"/>
      <c r="D176" s="503"/>
      <c r="E176" s="503"/>
      <c r="F176" s="281"/>
      <c r="G176" s="19"/>
      <c r="H176" s="146"/>
      <c r="I176" s="146"/>
      <c r="J176" s="146"/>
      <c r="K176" s="146"/>
      <c r="L176" s="146"/>
      <c r="M176" s="146"/>
      <c r="N176" s="146"/>
      <c r="O176" s="216"/>
      <c r="P176" s="216"/>
      <c r="Q176" s="216"/>
      <c r="R176" s="216"/>
      <c r="S176" s="70"/>
      <c r="T176" s="216"/>
    </row>
    <row r="177" spans="1:20" s="49" customFormat="1" ht="14.25">
      <c r="A177" s="101"/>
      <c r="B177" s="227"/>
      <c r="C177" s="504"/>
      <c r="D177" s="503"/>
      <c r="E177" s="503"/>
      <c r="F177" s="281"/>
      <c r="G177" s="19"/>
      <c r="H177" s="146"/>
      <c r="I177" s="146"/>
      <c r="J177" s="146"/>
      <c r="K177" s="146"/>
      <c r="L177" s="146"/>
      <c r="M177" s="146"/>
      <c r="N177" s="146"/>
      <c r="O177" s="216"/>
      <c r="P177" s="216"/>
      <c r="Q177" s="216"/>
      <c r="R177" s="216"/>
      <c r="S177" s="70"/>
      <c r="T177" s="216"/>
    </row>
    <row r="178" spans="1:20" s="49" customFormat="1" ht="15" thickBot="1">
      <c r="A178" s="101"/>
      <c r="B178" s="228"/>
      <c r="C178" s="504"/>
      <c r="D178" s="503"/>
      <c r="E178" s="503"/>
      <c r="F178" s="281"/>
      <c r="G178" s="19"/>
      <c r="H178" s="146"/>
      <c r="I178" s="146"/>
      <c r="J178" s="146"/>
      <c r="K178" s="146"/>
      <c r="L178" s="146"/>
      <c r="M178" s="146"/>
      <c r="N178" s="146"/>
      <c r="O178" s="216"/>
      <c r="P178" s="216"/>
      <c r="Q178" s="216"/>
      <c r="R178" s="216"/>
      <c r="S178" s="70"/>
      <c r="T178" s="216"/>
    </row>
    <row r="179" spans="1:16" ht="12.75">
      <c r="A179" s="2"/>
      <c r="B179" s="16"/>
      <c r="C179" s="16"/>
      <c r="D179" s="35"/>
      <c r="I179" s="53" t="s">
        <v>230</v>
      </c>
      <c r="L179" s="70"/>
      <c r="M179" s="53"/>
      <c r="N179" s="53"/>
      <c r="O179" s="53"/>
      <c r="P179" s="70"/>
    </row>
    <row r="180" spans="1:11" ht="12.75">
      <c r="A180" s="148">
        <v>3</v>
      </c>
      <c r="B180" s="222" t="s">
        <v>306</v>
      </c>
      <c r="C180" s="512"/>
      <c r="D180" s="517"/>
      <c r="H180" s="1"/>
      <c r="I180" s="1"/>
      <c r="J180" s="1"/>
      <c r="K180" s="1"/>
    </row>
    <row r="181" spans="1:11" ht="63.75">
      <c r="A181" s="148"/>
      <c r="B181" s="159" t="s">
        <v>372</v>
      </c>
      <c r="C181" s="512"/>
      <c r="D181" s="517"/>
      <c r="H181" s="1"/>
      <c r="I181" s="1"/>
      <c r="J181" s="1"/>
      <c r="K181" s="1"/>
    </row>
    <row r="182" spans="1:11" ht="102">
      <c r="A182" s="148"/>
      <c r="B182" s="159" t="s">
        <v>370</v>
      </c>
      <c r="C182" s="512"/>
      <c r="D182" s="517"/>
      <c r="H182" s="1"/>
      <c r="I182" s="1"/>
      <c r="J182" s="1"/>
      <c r="K182" s="1"/>
    </row>
    <row r="183" spans="1:11" ht="12.75">
      <c r="A183" s="148"/>
      <c r="B183" s="159" t="s">
        <v>311</v>
      </c>
      <c r="C183" s="512"/>
      <c r="D183" s="517"/>
      <c r="H183" s="1"/>
      <c r="I183" s="1"/>
      <c r="J183" s="1"/>
      <c r="K183" s="1"/>
    </row>
    <row r="184" spans="1:11" ht="51">
      <c r="A184" s="148"/>
      <c r="B184" s="159" t="s">
        <v>238</v>
      </c>
      <c r="C184" s="512"/>
      <c r="D184" s="517"/>
      <c r="H184" s="1"/>
      <c r="I184" s="1"/>
      <c r="J184" s="1"/>
      <c r="K184" s="1"/>
    </row>
    <row r="185" spans="1:11" ht="12.75">
      <c r="A185" s="148" t="s">
        <v>72</v>
      </c>
      <c r="B185" s="159" t="s">
        <v>310</v>
      </c>
      <c r="C185" s="513" t="s">
        <v>53</v>
      </c>
      <c r="D185" s="517">
        <v>80</v>
      </c>
      <c r="F185" s="281">
        <f>D185*E185</f>
        <v>0</v>
      </c>
      <c r="H185" s="1"/>
      <c r="I185" s="1"/>
      <c r="J185" s="1"/>
      <c r="K185" s="1"/>
    </row>
    <row r="186" spans="1:11" ht="5.25" customHeight="1">
      <c r="A186" s="148"/>
      <c r="B186" s="159"/>
      <c r="C186" s="513"/>
      <c r="D186" s="517"/>
      <c r="H186" s="1"/>
      <c r="I186" s="1"/>
      <c r="J186" s="1"/>
      <c r="K186" s="1"/>
    </row>
    <row r="187" spans="1:11" ht="12.75">
      <c r="A187" s="148" t="s">
        <v>73</v>
      </c>
      <c r="B187" s="159" t="s">
        <v>312</v>
      </c>
      <c r="C187" s="513" t="s">
        <v>53</v>
      </c>
      <c r="D187" s="517">
        <v>120</v>
      </c>
      <c r="F187" s="281">
        <f>D187*E187</f>
        <v>0</v>
      </c>
      <c r="H187" s="1"/>
      <c r="I187" s="1"/>
      <c r="J187" s="1"/>
      <c r="K187" s="1"/>
    </row>
    <row r="188" spans="1:11" ht="10.5" customHeight="1">
      <c r="A188" s="2"/>
      <c r="B188" s="16"/>
      <c r="C188" s="16"/>
      <c r="D188" s="35"/>
      <c r="H188" s="1"/>
      <c r="I188" s="1"/>
      <c r="J188" s="1"/>
      <c r="K188" s="1"/>
    </row>
    <row r="189" spans="1:6" s="159" customFormat="1" ht="12.75">
      <c r="A189" s="148">
        <v>4</v>
      </c>
      <c r="B189" s="222" t="s">
        <v>69</v>
      </c>
      <c r="C189" s="223"/>
      <c r="D189" s="355"/>
      <c r="E189" s="518"/>
      <c r="F189" s="518"/>
    </row>
    <row r="190" spans="2:6" s="159" customFormat="1" ht="51.75" customHeight="1">
      <c r="B190" s="159" t="s">
        <v>300</v>
      </c>
      <c r="C190" s="223"/>
      <c r="D190" s="355"/>
      <c r="E190" s="518"/>
      <c r="F190" s="518"/>
    </row>
    <row r="191" spans="2:6" s="159" customFormat="1" ht="12.75">
      <c r="B191" s="159" t="s">
        <v>68</v>
      </c>
      <c r="C191" s="223"/>
      <c r="D191" s="355"/>
      <c r="E191" s="518"/>
      <c r="F191" s="518"/>
    </row>
    <row r="192" spans="2:6" s="159" customFormat="1" ht="14.25">
      <c r="B192" s="159" t="s">
        <v>313</v>
      </c>
      <c r="C192" s="223"/>
      <c r="D192" s="355"/>
      <c r="E192" s="518"/>
      <c r="F192" s="518"/>
    </row>
    <row r="193" spans="3:9" s="159" customFormat="1" ht="13.5" thickBot="1">
      <c r="C193" s="223" t="s">
        <v>63</v>
      </c>
      <c r="D193" s="517">
        <v>10</v>
      </c>
      <c r="E193" s="36"/>
      <c r="F193" s="355">
        <f>D193*E193</f>
        <v>0</v>
      </c>
      <c r="G193" s="223"/>
      <c r="I193" s="159" t="s">
        <v>315</v>
      </c>
    </row>
    <row r="194" spans="1:20" s="49" customFormat="1" ht="14.25">
      <c r="A194" s="101"/>
      <c r="B194" s="226" t="s">
        <v>303</v>
      </c>
      <c r="C194" s="504"/>
      <c r="D194" s="503"/>
      <c r="E194" s="503"/>
      <c r="F194" s="281"/>
      <c r="G194" s="19"/>
      <c r="H194" s="146"/>
      <c r="I194" s="146"/>
      <c r="J194" s="146"/>
      <c r="K194" s="146"/>
      <c r="L194" s="146"/>
      <c r="M194" s="146"/>
      <c r="N194" s="146"/>
      <c r="O194" s="216"/>
      <c r="P194" s="216"/>
      <c r="Q194" s="216"/>
      <c r="R194" s="216"/>
      <c r="S194" s="70"/>
      <c r="T194" s="216"/>
    </row>
    <row r="195" spans="1:20" s="49" customFormat="1" ht="14.25">
      <c r="A195" s="101"/>
      <c r="B195" s="227"/>
      <c r="C195" s="504"/>
      <c r="D195" s="503"/>
      <c r="E195" s="503"/>
      <c r="F195" s="281"/>
      <c r="G195" s="19"/>
      <c r="H195" s="146"/>
      <c r="I195" s="146"/>
      <c r="J195" s="146"/>
      <c r="K195" s="146"/>
      <c r="L195" s="146"/>
      <c r="M195" s="146"/>
      <c r="N195" s="146"/>
      <c r="O195" s="216"/>
      <c r="P195" s="216"/>
      <c r="Q195" s="216"/>
      <c r="R195" s="216"/>
      <c r="S195" s="70"/>
      <c r="T195" s="216"/>
    </row>
    <row r="196" spans="1:20" s="49" customFormat="1" ht="15" thickBot="1">
      <c r="A196" s="101"/>
      <c r="B196" s="228"/>
      <c r="C196" s="504"/>
      <c r="D196" s="503"/>
      <c r="E196" s="503"/>
      <c r="F196" s="281"/>
      <c r="G196" s="19"/>
      <c r="H196" s="146"/>
      <c r="I196" s="146"/>
      <c r="J196" s="146"/>
      <c r="K196" s="146"/>
      <c r="L196" s="146"/>
      <c r="M196" s="146"/>
      <c r="N196" s="146"/>
      <c r="O196" s="216"/>
      <c r="P196" s="216"/>
      <c r="Q196" s="216"/>
      <c r="R196" s="216"/>
      <c r="S196" s="70"/>
      <c r="T196" s="216"/>
    </row>
    <row r="197" spans="3:6" s="159" customFormat="1" ht="12.75">
      <c r="C197" s="223"/>
      <c r="D197" s="355"/>
      <c r="E197" s="518"/>
      <c r="F197" s="518"/>
    </row>
    <row r="198" spans="1:7" ht="12.75">
      <c r="A198" s="148">
        <v>5</v>
      </c>
      <c r="B198" s="222" t="s">
        <v>5</v>
      </c>
      <c r="C198" s="492"/>
      <c r="D198" s="455"/>
      <c r="E198" s="52"/>
      <c r="F198" s="454"/>
      <c r="G198" s="282"/>
    </row>
    <row r="199" spans="1:7" ht="27" customHeight="1">
      <c r="A199" s="2"/>
      <c r="B199" s="159" t="s">
        <v>6</v>
      </c>
      <c r="C199" s="142"/>
      <c r="D199" s="455"/>
      <c r="E199" s="52"/>
      <c r="F199" s="454"/>
      <c r="G199" s="282"/>
    </row>
    <row r="200" spans="1:7" ht="27">
      <c r="A200" s="2"/>
      <c r="B200" s="14" t="s">
        <v>314</v>
      </c>
      <c r="C200" s="142"/>
      <c r="D200" s="455"/>
      <c r="E200" s="52"/>
      <c r="F200" s="454"/>
      <c r="G200" s="282"/>
    </row>
    <row r="201" spans="1:9" ht="12.75">
      <c r="A201" s="2"/>
      <c r="B201" s="142"/>
      <c r="C201" s="513" t="s">
        <v>53</v>
      </c>
      <c r="D201" s="517">
        <v>4.5</v>
      </c>
      <c r="E201" s="52"/>
      <c r="F201" s="281">
        <f>D201*E201</f>
        <v>0</v>
      </c>
      <c r="I201" s="53" t="s">
        <v>315</v>
      </c>
    </row>
    <row r="202" spans="1:4" ht="12.75">
      <c r="A202" s="2"/>
      <c r="B202" s="142"/>
      <c r="C202" s="142"/>
      <c r="D202" s="455"/>
    </row>
    <row r="203" spans="1:7" ht="12.75">
      <c r="A203" s="2">
        <v>6</v>
      </c>
      <c r="B203" s="20" t="s">
        <v>2</v>
      </c>
      <c r="C203" s="494"/>
      <c r="D203" s="35"/>
      <c r="E203" s="52"/>
      <c r="F203" s="454"/>
      <c r="G203" s="282"/>
    </row>
    <row r="204" spans="1:7" ht="25.5">
      <c r="A204" s="7"/>
      <c r="B204" s="14" t="s">
        <v>18</v>
      </c>
      <c r="C204" s="16"/>
      <c r="D204" s="35"/>
      <c r="E204" s="52"/>
      <c r="F204" s="454"/>
      <c r="G204" s="282"/>
    </row>
    <row r="205" spans="1:6" ht="12.75">
      <c r="A205" s="16"/>
      <c r="B205" s="14" t="s">
        <v>241</v>
      </c>
      <c r="C205" s="16" t="s">
        <v>51</v>
      </c>
      <c r="D205" s="35">
        <v>2</v>
      </c>
      <c r="E205" s="52"/>
      <c r="F205" s="281">
        <f>D205*E205</f>
        <v>0</v>
      </c>
    </row>
    <row r="206" spans="1:7" ht="12.75">
      <c r="A206" s="7"/>
      <c r="B206" s="1"/>
      <c r="C206" s="16"/>
      <c r="D206" s="259"/>
      <c r="E206" s="52"/>
      <c r="G206" s="260"/>
    </row>
    <row r="207" spans="1:7" ht="12.75">
      <c r="A207" s="2">
        <v>7</v>
      </c>
      <c r="B207" s="20" t="s">
        <v>7</v>
      </c>
      <c r="C207" s="494"/>
      <c r="D207" s="35"/>
      <c r="E207" s="52"/>
      <c r="F207" s="454"/>
      <c r="G207" s="282"/>
    </row>
    <row r="208" spans="1:7" ht="51">
      <c r="A208" s="7"/>
      <c r="B208" s="14" t="s">
        <v>3</v>
      </c>
      <c r="C208" s="16"/>
      <c r="D208" s="35"/>
      <c r="E208" s="52"/>
      <c r="F208" s="454"/>
      <c r="G208" s="282"/>
    </row>
    <row r="209" spans="1:5" ht="25.5">
      <c r="A209" s="7"/>
      <c r="B209" s="14" t="s">
        <v>373</v>
      </c>
      <c r="C209" s="16"/>
      <c r="D209" s="35"/>
      <c r="E209" s="52"/>
    </row>
    <row r="210" spans="1:6" ht="12.75">
      <c r="A210" s="7"/>
      <c r="B210" s="14" t="s">
        <v>374</v>
      </c>
      <c r="C210" s="16" t="s">
        <v>376</v>
      </c>
      <c r="D210" s="35">
        <v>10</v>
      </c>
      <c r="E210" s="52"/>
      <c r="F210" s="281">
        <f>D210*E210</f>
        <v>0</v>
      </c>
    </row>
    <row r="211" spans="1:6" ht="12.75">
      <c r="A211" s="7"/>
      <c r="B211" s="14" t="s">
        <v>375</v>
      </c>
      <c r="C211" s="16" t="s">
        <v>376</v>
      </c>
      <c r="D211" s="35">
        <v>15</v>
      </c>
      <c r="E211" s="52"/>
      <c r="F211" s="281">
        <f>D211*E211</f>
        <v>0</v>
      </c>
    </row>
    <row r="212" spans="1:7" ht="10.5" customHeight="1">
      <c r="A212" s="7"/>
      <c r="B212" s="16"/>
      <c r="C212" s="16"/>
      <c r="D212" s="35"/>
      <c r="E212" s="52"/>
      <c r="F212" s="454"/>
      <c r="G212" s="282"/>
    </row>
    <row r="213" spans="1:7" ht="14.25" customHeight="1">
      <c r="A213" s="2">
        <v>8</v>
      </c>
      <c r="B213" s="20" t="s">
        <v>8</v>
      </c>
      <c r="C213" s="494"/>
      <c r="D213" s="35"/>
      <c r="E213" s="52"/>
      <c r="F213" s="454"/>
      <c r="G213" s="282"/>
    </row>
    <row r="214" spans="1:7" ht="12.75">
      <c r="A214" s="578"/>
      <c r="B214" s="566" t="s">
        <v>9</v>
      </c>
      <c r="C214" s="16"/>
      <c r="D214" s="567"/>
      <c r="E214" s="565"/>
      <c r="F214" s="564"/>
      <c r="G214" s="282"/>
    </row>
    <row r="215" spans="1:7" ht="39" customHeight="1">
      <c r="A215" s="578"/>
      <c r="B215" s="566"/>
      <c r="C215" s="16"/>
      <c r="D215" s="567"/>
      <c r="E215" s="565"/>
      <c r="F215" s="564"/>
      <c r="G215" s="282"/>
    </row>
    <row r="216" spans="1:7" ht="42" customHeight="1">
      <c r="A216" s="2"/>
      <c r="B216" s="14" t="s">
        <v>12</v>
      </c>
      <c r="C216" s="16"/>
      <c r="D216" s="35"/>
      <c r="E216" s="52"/>
      <c r="F216" s="454"/>
      <c r="G216" s="282"/>
    </row>
    <row r="217" spans="1:6" ht="12.75">
      <c r="A217" s="2"/>
      <c r="B217" s="16"/>
      <c r="C217" s="16" t="s">
        <v>53</v>
      </c>
      <c r="D217" s="35">
        <v>120</v>
      </c>
      <c r="F217" s="281">
        <f>D217*E217</f>
        <v>0</v>
      </c>
    </row>
    <row r="218" spans="1:11" s="79" customFormat="1" ht="13.5" thickBot="1">
      <c r="A218" s="75"/>
      <c r="B218" s="78"/>
      <c r="C218" s="78"/>
      <c r="D218" s="263"/>
      <c r="E218" s="270"/>
      <c r="F218" s="270"/>
      <c r="G218" s="76"/>
      <c r="H218" s="77"/>
      <c r="I218" s="77"/>
      <c r="J218" s="77"/>
      <c r="K218" s="77"/>
    </row>
    <row r="219" spans="1:7" s="10" customFormat="1" ht="12.75">
      <c r="A219" s="11"/>
      <c r="B219" s="18" t="s">
        <v>304</v>
      </c>
      <c r="C219" s="18"/>
      <c r="D219" s="271"/>
      <c r="E219" s="271"/>
      <c r="F219" s="285">
        <f>SUM(F169:F218)</f>
        <v>0</v>
      </c>
      <c r="G219" s="272"/>
    </row>
    <row r="220" spans="1:7" s="10" customFormat="1" ht="12.75">
      <c r="A220" s="11"/>
      <c r="B220" s="18"/>
      <c r="C220" s="18"/>
      <c r="D220" s="264"/>
      <c r="E220" s="264"/>
      <c r="F220" s="285"/>
      <c r="G220" s="272"/>
    </row>
    <row r="221" spans="1:11" s="262" customFormat="1" ht="12.75">
      <c r="A221" s="397"/>
      <c r="B221" s="261"/>
      <c r="C221" s="261"/>
      <c r="D221" s="453"/>
      <c r="E221" s="281"/>
      <c r="F221" s="285"/>
      <c r="G221" s="285"/>
      <c r="H221" s="73"/>
      <c r="I221" s="73"/>
      <c r="J221" s="73"/>
      <c r="K221" s="73"/>
    </row>
    <row r="222" spans="1:7" s="528" customFormat="1" ht="14.25" customHeight="1">
      <c r="A222" s="524" t="s">
        <v>57</v>
      </c>
      <c r="B222" s="529" t="s">
        <v>58</v>
      </c>
      <c r="C222" s="525"/>
      <c r="D222" s="525"/>
      <c r="E222" s="526"/>
      <c r="F222" s="527"/>
      <c r="G222" s="527"/>
    </row>
    <row r="223" spans="1:11" s="37" customFormat="1" ht="14.25" customHeight="1">
      <c r="A223" s="233"/>
      <c r="B223" s="38"/>
      <c r="C223" s="35"/>
      <c r="D223" s="36"/>
      <c r="E223" s="36"/>
      <c r="F223" s="281"/>
      <c r="G223" s="281"/>
      <c r="H223" s="73"/>
      <c r="I223" s="73"/>
      <c r="J223" s="73"/>
      <c r="K223" s="73"/>
    </row>
    <row r="224" spans="1:4" ht="12.75">
      <c r="A224" s="149">
        <v>1</v>
      </c>
      <c r="B224" s="177" t="s">
        <v>49</v>
      </c>
      <c r="C224" s="491"/>
      <c r="D224" s="452"/>
    </row>
    <row r="225" spans="1:4" ht="12.75">
      <c r="A225" s="149"/>
      <c r="B225" s="177"/>
      <c r="C225" s="491"/>
      <c r="D225" s="452"/>
    </row>
    <row r="226" spans="1:7" s="72" customFormat="1" ht="12.75">
      <c r="A226" s="237"/>
      <c r="B226" s="238" t="s">
        <v>326</v>
      </c>
      <c r="C226" s="234"/>
      <c r="D226" s="234"/>
      <c r="E226" s="235"/>
      <c r="F226" s="235"/>
      <c r="G226" s="235"/>
    </row>
    <row r="227" spans="1:7" s="72" customFormat="1" ht="12.75">
      <c r="A227" s="239" t="s">
        <v>325</v>
      </c>
      <c r="B227" s="240" t="s">
        <v>327</v>
      </c>
      <c r="C227" s="234"/>
      <c r="D227" s="234"/>
      <c r="E227" s="235"/>
      <c r="F227" s="235"/>
      <c r="G227" s="235"/>
    </row>
    <row r="228" spans="1:7" s="236" customFormat="1" ht="25.5">
      <c r="A228" s="239" t="s">
        <v>325</v>
      </c>
      <c r="B228" s="241" t="s">
        <v>328</v>
      </c>
      <c r="C228" s="234"/>
      <c r="D228" s="234"/>
      <c r="E228" s="235"/>
      <c r="F228" s="235"/>
      <c r="G228" s="235"/>
    </row>
    <row r="229" spans="1:7" s="72" customFormat="1" ht="25.5">
      <c r="A229" s="242" t="s">
        <v>325</v>
      </c>
      <c r="B229" s="241" t="s">
        <v>329</v>
      </c>
      <c r="C229" s="234"/>
      <c r="D229" s="234"/>
      <c r="E229" s="235"/>
      <c r="F229" s="235"/>
      <c r="G229" s="235"/>
    </row>
    <row r="230" spans="1:7" s="72" customFormat="1" ht="25.5">
      <c r="A230" s="243" t="s">
        <v>325</v>
      </c>
      <c r="B230" s="244" t="s">
        <v>330</v>
      </c>
      <c r="C230" s="234"/>
      <c r="D230" s="234"/>
      <c r="E230" s="235"/>
      <c r="F230" s="235"/>
      <c r="G230" s="235"/>
    </row>
    <row r="231" spans="1:7" s="72" customFormat="1" ht="12.75">
      <c r="A231" s="245" t="s">
        <v>325</v>
      </c>
      <c r="B231" s="246" t="s">
        <v>331</v>
      </c>
      <c r="C231" s="234"/>
      <c r="D231" s="234"/>
      <c r="E231" s="235"/>
      <c r="F231" s="235"/>
      <c r="G231" s="235"/>
    </row>
    <row r="232" spans="1:7" s="72" customFormat="1" ht="42.75" customHeight="1">
      <c r="A232" s="247" t="s">
        <v>325</v>
      </c>
      <c r="B232" s="248" t="s">
        <v>367</v>
      </c>
      <c r="C232" s="234"/>
      <c r="D232" s="234"/>
      <c r="E232" s="235"/>
      <c r="F232" s="235"/>
      <c r="G232" s="235"/>
    </row>
    <row r="233" spans="1:7" s="130" customFormat="1" ht="12.75">
      <c r="A233" s="247"/>
      <c r="B233" s="248"/>
      <c r="C233" s="234"/>
      <c r="D233" s="234"/>
      <c r="E233" s="235"/>
      <c r="F233" s="235"/>
      <c r="G233" s="235"/>
    </row>
    <row r="234" spans="1:7" s="72" customFormat="1" ht="9.75" customHeight="1">
      <c r="A234" s="247"/>
      <c r="B234" s="248"/>
      <c r="C234" s="234"/>
      <c r="D234" s="234"/>
      <c r="E234" s="235"/>
      <c r="F234" s="235"/>
      <c r="G234" s="235"/>
    </row>
    <row r="235" spans="1:7" s="72" customFormat="1" ht="12.75">
      <c r="A235" s="247"/>
      <c r="B235" s="250" t="s">
        <v>155</v>
      </c>
      <c r="C235" s="234"/>
      <c r="D235" s="234"/>
      <c r="E235" s="235"/>
      <c r="F235" s="235"/>
      <c r="G235" s="235"/>
    </row>
    <row r="236" spans="1:7" s="72" customFormat="1" ht="54" customHeight="1">
      <c r="A236" s="247"/>
      <c r="B236" s="568" t="s">
        <v>332</v>
      </c>
      <c r="C236" s="569"/>
      <c r="D236" s="569"/>
      <c r="E236" s="569"/>
      <c r="F236" s="235"/>
      <c r="G236" s="235"/>
    </row>
    <row r="237" spans="1:7" s="72" customFormat="1" ht="9.75" customHeight="1">
      <c r="A237" s="247"/>
      <c r="B237" s="249"/>
      <c r="C237" s="234"/>
      <c r="D237" s="234"/>
      <c r="E237" s="235"/>
      <c r="F237" s="235"/>
      <c r="G237" s="235"/>
    </row>
    <row r="238" spans="1:7" s="72" customFormat="1" ht="27.75" customHeight="1">
      <c r="A238" s="247"/>
      <c r="B238" s="568" t="s">
        <v>333</v>
      </c>
      <c r="C238" s="569"/>
      <c r="D238" s="569"/>
      <c r="E238" s="569"/>
      <c r="F238" s="235"/>
      <c r="G238" s="235"/>
    </row>
    <row r="239" spans="1:7" s="72" customFormat="1" ht="10.5" customHeight="1">
      <c r="A239" s="247"/>
      <c r="B239" s="249"/>
      <c r="C239" s="234"/>
      <c r="D239" s="234"/>
      <c r="E239" s="235"/>
      <c r="F239" s="235"/>
      <c r="G239" s="235"/>
    </row>
    <row r="240" spans="1:7" s="72" customFormat="1" ht="54.75" customHeight="1">
      <c r="A240" s="247"/>
      <c r="B240" s="568" t="s">
        <v>484</v>
      </c>
      <c r="C240" s="569"/>
      <c r="D240" s="569"/>
      <c r="E240" s="569"/>
      <c r="F240" s="235"/>
      <c r="G240" s="235"/>
    </row>
    <row r="241" spans="1:7" s="72" customFormat="1" ht="54" customHeight="1">
      <c r="A241" s="247"/>
      <c r="B241" s="568" t="s">
        <v>338</v>
      </c>
      <c r="C241" s="569"/>
      <c r="D241" s="569"/>
      <c r="E241" s="569"/>
      <c r="F241" s="235"/>
      <c r="G241" s="235"/>
    </row>
    <row r="242" spans="1:7" s="72" customFormat="1" ht="56.25" customHeight="1">
      <c r="A242" s="247"/>
      <c r="B242" s="568" t="s">
        <v>334</v>
      </c>
      <c r="C242" s="569"/>
      <c r="D242" s="569"/>
      <c r="E242" s="569"/>
      <c r="F242" s="235"/>
      <c r="G242" s="235"/>
    </row>
    <row r="243" spans="1:7" s="72" customFormat="1" ht="77.25" customHeight="1">
      <c r="A243" s="247"/>
      <c r="B243" s="568" t="s">
        <v>379</v>
      </c>
      <c r="C243" s="569"/>
      <c r="D243" s="569"/>
      <c r="E243" s="569"/>
      <c r="F243" s="235"/>
      <c r="G243" s="235"/>
    </row>
    <row r="244" spans="1:7" s="72" customFormat="1" ht="27.75" customHeight="1">
      <c r="A244" s="247"/>
      <c r="B244" s="568" t="s">
        <v>335</v>
      </c>
      <c r="C244" s="569"/>
      <c r="D244" s="569"/>
      <c r="E244" s="569"/>
      <c r="F244" s="235"/>
      <c r="G244" s="235"/>
    </row>
    <row r="245" spans="1:7" s="72" customFormat="1" ht="30.75" customHeight="1">
      <c r="A245" s="247"/>
      <c r="B245" s="568" t="s">
        <v>336</v>
      </c>
      <c r="C245" s="569"/>
      <c r="D245" s="569"/>
      <c r="E245" s="569"/>
      <c r="F245" s="235"/>
      <c r="G245" s="235"/>
    </row>
    <row r="246" spans="1:7" s="72" customFormat="1" ht="11.25" customHeight="1">
      <c r="A246" s="247"/>
      <c r="B246" s="249"/>
      <c r="C246" s="234"/>
      <c r="D246" s="234"/>
      <c r="E246" s="235"/>
      <c r="F246" s="235"/>
      <c r="G246" s="235"/>
    </row>
    <row r="247" spans="1:7" s="72" customFormat="1" ht="39.75" customHeight="1">
      <c r="A247" s="247"/>
      <c r="B247" s="585" t="s">
        <v>337</v>
      </c>
      <c r="C247" s="569"/>
      <c r="D247" s="569"/>
      <c r="E247" s="569"/>
      <c r="F247" s="235"/>
      <c r="G247" s="235"/>
    </row>
    <row r="248" spans="1:4" ht="12.75">
      <c r="A248" s="149"/>
      <c r="B248" s="177"/>
      <c r="C248" s="491"/>
      <c r="D248" s="452"/>
    </row>
    <row r="249" spans="1:5" ht="12.75">
      <c r="A249" s="7"/>
      <c r="B249" s="14"/>
      <c r="C249" s="16"/>
      <c r="D249" s="35"/>
      <c r="E249" s="35"/>
    </row>
    <row r="250" spans="1:17" ht="12.75">
      <c r="A250" s="2">
        <v>1</v>
      </c>
      <c r="B250" s="15" t="s">
        <v>17</v>
      </c>
      <c r="C250" s="494"/>
      <c r="D250" s="35"/>
      <c r="E250" s="35"/>
      <c r="H250" s="163" t="s">
        <v>220</v>
      </c>
      <c r="I250" s="74">
        <v>2.07</v>
      </c>
      <c r="J250" s="74">
        <v>1.05</v>
      </c>
      <c r="K250" s="74">
        <v>2.34</v>
      </c>
      <c r="L250" s="12">
        <v>2.5</v>
      </c>
      <c r="M250" s="12">
        <v>2.39</v>
      </c>
      <c r="N250" s="12">
        <v>1.93</v>
      </c>
      <c r="O250" s="143">
        <f>SUM(I250:N250)</f>
        <v>12.28</v>
      </c>
      <c r="P250" s="12">
        <v>3</v>
      </c>
      <c r="Q250" s="164">
        <f>O250*P250</f>
        <v>36.839999999999996</v>
      </c>
    </row>
    <row r="251" spans="1:17" ht="256.5" customHeight="1" thickBot="1">
      <c r="A251" s="7"/>
      <c r="B251" s="14" t="s">
        <v>378</v>
      </c>
      <c r="C251" s="16"/>
      <c r="D251" s="35"/>
      <c r="E251" s="35"/>
      <c r="H251" s="163" t="s">
        <v>221</v>
      </c>
      <c r="I251" s="74">
        <v>1.05</v>
      </c>
      <c r="J251" s="74">
        <v>5.45</v>
      </c>
      <c r="K251" s="74">
        <v>2.5</v>
      </c>
      <c r="L251" s="74">
        <v>2.5</v>
      </c>
      <c r="M251" s="12"/>
      <c r="N251" s="12"/>
      <c r="O251" s="143">
        <f>SUM(I251:N251)</f>
        <v>11.5</v>
      </c>
      <c r="P251" s="12">
        <v>3.2</v>
      </c>
      <c r="Q251" s="164">
        <f>O251*P251</f>
        <v>36.800000000000004</v>
      </c>
    </row>
    <row r="252" spans="1:20" s="49" customFormat="1" ht="14.25">
      <c r="A252" s="101"/>
      <c r="B252" s="226" t="s">
        <v>303</v>
      </c>
      <c r="C252" s="504"/>
      <c r="D252" s="503"/>
      <c r="E252" s="503"/>
      <c r="F252" s="281"/>
      <c r="G252" s="19"/>
      <c r="H252" s="146"/>
      <c r="I252" s="146"/>
      <c r="J252" s="146"/>
      <c r="K252" s="146"/>
      <c r="L252" s="146"/>
      <c r="M252" s="146"/>
      <c r="N252" s="146"/>
      <c r="O252" s="216"/>
      <c r="P252" s="216"/>
      <c r="Q252" s="216"/>
      <c r="R252" s="216"/>
      <c r="S252" s="70"/>
      <c r="T252" s="216"/>
    </row>
    <row r="253" spans="1:20" s="49" customFormat="1" ht="14.25">
      <c r="A253" s="101"/>
      <c r="B253" s="227"/>
      <c r="C253" s="504"/>
      <c r="D253" s="503"/>
      <c r="E253" s="503"/>
      <c r="F253" s="281"/>
      <c r="G253" s="19"/>
      <c r="H253" s="221" t="s">
        <v>368</v>
      </c>
      <c r="I253" s="221" t="s">
        <v>386</v>
      </c>
      <c r="J253" s="221">
        <f>5.45*3.5+2*2.5*3.5-3*0.9*2.5</f>
        <v>29.825000000000003</v>
      </c>
      <c r="K253" s="146"/>
      <c r="L253" s="146"/>
      <c r="M253" s="146"/>
      <c r="N253" s="146"/>
      <c r="O253" s="216"/>
      <c r="P253" s="216"/>
      <c r="Q253" s="216"/>
      <c r="R253" s="216"/>
      <c r="S253" s="70"/>
      <c r="T253" s="216"/>
    </row>
    <row r="254" spans="1:20" s="49" customFormat="1" ht="15" thickBot="1">
      <c r="A254" s="101"/>
      <c r="B254" s="228"/>
      <c r="C254" s="504"/>
      <c r="D254" s="503"/>
      <c r="E254" s="503"/>
      <c r="F254" s="281"/>
      <c r="G254" s="19"/>
      <c r="H254" s="146"/>
      <c r="I254" s="146"/>
      <c r="J254" s="146"/>
      <c r="K254" s="146"/>
      <c r="L254" s="146"/>
      <c r="M254" s="146"/>
      <c r="N254" s="146"/>
      <c r="O254" s="216"/>
      <c r="P254" s="216"/>
      <c r="Q254" s="216"/>
      <c r="R254" s="216"/>
      <c r="S254" s="70"/>
      <c r="T254" s="216"/>
    </row>
    <row r="255" spans="1:20" s="49" customFormat="1" ht="9.75" customHeight="1">
      <c r="A255" s="101"/>
      <c r="B255" s="232"/>
      <c r="C255" s="504"/>
      <c r="D255" s="503"/>
      <c r="E255" s="503"/>
      <c r="F255" s="281"/>
      <c r="G255" s="19"/>
      <c r="H255" s="146"/>
      <c r="I255" s="146"/>
      <c r="J255" s="146"/>
      <c r="K255" s="146"/>
      <c r="L255" s="146"/>
      <c r="M255" s="146"/>
      <c r="N255" s="146"/>
      <c r="O255" s="216"/>
      <c r="P255" s="216"/>
      <c r="Q255" s="216"/>
      <c r="R255" s="216"/>
      <c r="S255" s="70"/>
      <c r="T255" s="216"/>
    </row>
    <row r="256" spans="1:21" s="12" customFormat="1" ht="12" customHeight="1">
      <c r="A256" s="2" t="s">
        <v>72</v>
      </c>
      <c r="B256" s="166" t="s">
        <v>240</v>
      </c>
      <c r="C256" s="21" t="s">
        <v>53</v>
      </c>
      <c r="D256" s="286">
        <v>22</v>
      </c>
      <c r="E256" s="286"/>
      <c r="F256" s="281">
        <f>D256*E256</f>
        <v>0</v>
      </c>
      <c r="G256" s="19"/>
      <c r="H256" s="39"/>
      <c r="I256" s="39"/>
      <c r="J256" s="39"/>
      <c r="K256" s="39"/>
      <c r="L256" s="39"/>
      <c r="M256" s="39"/>
      <c r="N256" s="39"/>
      <c r="O256" s="39"/>
      <c r="P256" s="39"/>
      <c r="Q256" s="39">
        <f>SUM(Q250:Q251)</f>
        <v>73.64</v>
      </c>
      <c r="R256" s="39"/>
      <c r="S256" s="39"/>
      <c r="T256" s="39"/>
      <c r="U256" s="39"/>
    </row>
    <row r="257" spans="1:22" s="12" customFormat="1" ht="13.5" customHeight="1">
      <c r="A257" s="2" t="s">
        <v>73</v>
      </c>
      <c r="B257" s="14" t="s">
        <v>239</v>
      </c>
      <c r="C257" s="21" t="s">
        <v>53</v>
      </c>
      <c r="D257" s="286">
        <v>8</v>
      </c>
      <c r="E257" s="286"/>
      <c r="F257" s="281">
        <f>D257*E257</f>
        <v>0</v>
      </c>
      <c r="G257" s="19"/>
      <c r="H257" s="169" t="s">
        <v>220</v>
      </c>
      <c r="I257" s="170">
        <v>3.02</v>
      </c>
      <c r="J257" s="170">
        <v>2.39</v>
      </c>
      <c r="K257" s="170">
        <v>2.2</v>
      </c>
      <c r="L257" s="171">
        <v>1.55</v>
      </c>
      <c r="M257" s="171">
        <v>1</v>
      </c>
      <c r="N257" s="171">
        <v>1.34</v>
      </c>
      <c r="O257" s="171">
        <v>2.81</v>
      </c>
      <c r="P257" s="171">
        <v>2.05</v>
      </c>
      <c r="Q257" s="171">
        <v>1.37</v>
      </c>
      <c r="R257" s="171">
        <v>0.65</v>
      </c>
      <c r="S257" s="171">
        <v>1.73</v>
      </c>
      <c r="T257" s="172">
        <f>SUM(I257:S257)</f>
        <v>20.11</v>
      </c>
      <c r="U257" s="171">
        <v>3</v>
      </c>
      <c r="V257" s="173">
        <f>T257*U257</f>
        <v>60.33</v>
      </c>
    </row>
    <row r="258" spans="1:16" s="12" customFormat="1" ht="15">
      <c r="A258" s="2"/>
      <c r="B258" s="167"/>
      <c r="C258" s="13"/>
      <c r="D258" s="36"/>
      <c r="E258" s="253"/>
      <c r="F258" s="280"/>
      <c r="G258" s="205"/>
      <c r="H258" s="74"/>
      <c r="I258" s="563"/>
      <c r="J258" s="563"/>
      <c r="K258" s="563"/>
      <c r="L258" s="563"/>
      <c r="M258" s="563"/>
      <c r="N258" s="563"/>
      <c r="O258" s="563"/>
      <c r="P258" s="563"/>
    </row>
    <row r="259" spans="1:5" ht="12.75">
      <c r="A259" s="2"/>
      <c r="B259" s="174"/>
      <c r="C259" s="491"/>
      <c r="D259" s="35"/>
      <c r="E259" s="35"/>
    </row>
    <row r="260" spans="1:5" ht="12.75">
      <c r="A260" s="165">
        <v>2</v>
      </c>
      <c r="B260" s="168" t="s">
        <v>280</v>
      </c>
      <c r="C260" s="490"/>
      <c r="D260" s="286"/>
      <c r="E260" s="286"/>
    </row>
    <row r="261" spans="1:5" ht="93" customHeight="1">
      <c r="A261" s="2"/>
      <c r="B261" s="175" t="s">
        <v>501</v>
      </c>
      <c r="C261" s="491"/>
      <c r="D261" s="35"/>
      <c r="E261" s="35"/>
    </row>
    <row r="262" spans="1:5" ht="25.5">
      <c r="A262" s="2"/>
      <c r="B262" s="174" t="s">
        <v>500</v>
      </c>
      <c r="C262" s="491"/>
      <c r="D262" s="35"/>
      <c r="E262" s="35"/>
    </row>
    <row r="263" spans="1:15" s="12" customFormat="1" ht="11.25" customHeight="1" thickBot="1">
      <c r="A263" s="2"/>
      <c r="C263" s="30" t="s">
        <v>53</v>
      </c>
      <c r="D263" s="35">
        <v>33</v>
      </c>
      <c r="E263" s="35"/>
      <c r="F263" s="451">
        <f>D263*E263</f>
        <v>0</v>
      </c>
      <c r="G263" s="301"/>
      <c r="H263" s="74"/>
      <c r="I263" s="74">
        <v>180.3</v>
      </c>
      <c r="J263" s="74">
        <v>0.4</v>
      </c>
      <c r="K263" s="74">
        <v>0.3</v>
      </c>
      <c r="L263" s="12">
        <v>2</v>
      </c>
      <c r="M263" s="12">
        <v>0.8</v>
      </c>
      <c r="N263" s="12">
        <v>0.7</v>
      </c>
      <c r="O263" s="143">
        <f>I263-J263-K263-L263-M263-N263</f>
        <v>176.1</v>
      </c>
    </row>
    <row r="264" spans="1:20" s="49" customFormat="1" ht="14.25">
      <c r="A264" s="101"/>
      <c r="B264" s="226" t="s">
        <v>303</v>
      </c>
      <c r="C264" s="504"/>
      <c r="D264" s="503"/>
      <c r="E264" s="503"/>
      <c r="F264" s="281"/>
      <c r="G264" s="19"/>
      <c r="H264" s="146"/>
      <c r="I264" s="146"/>
      <c r="J264" s="146"/>
      <c r="K264" s="146"/>
      <c r="L264" s="146"/>
      <c r="M264" s="146"/>
      <c r="N264" s="146"/>
      <c r="O264" s="216"/>
      <c r="P264" s="216"/>
      <c r="Q264" s="216"/>
      <c r="R264" s="216"/>
      <c r="S264" s="70"/>
      <c r="T264" s="216"/>
    </row>
    <row r="265" spans="1:20" s="49" customFormat="1" ht="14.25">
      <c r="A265" s="101"/>
      <c r="B265" s="227"/>
      <c r="C265" s="504"/>
      <c r="D265" s="503"/>
      <c r="E265" s="503"/>
      <c r="F265" s="281"/>
      <c r="G265" s="19"/>
      <c r="H265" s="146"/>
      <c r="I265" s="146"/>
      <c r="J265" s="146"/>
      <c r="K265" s="146"/>
      <c r="L265" s="146"/>
      <c r="M265" s="146"/>
      <c r="N265" s="146"/>
      <c r="O265" s="216"/>
      <c r="P265" s="216"/>
      <c r="Q265" s="216"/>
      <c r="R265" s="216"/>
      <c r="S265" s="70"/>
      <c r="T265" s="216"/>
    </row>
    <row r="266" spans="1:20" s="49" customFormat="1" ht="15" thickBot="1">
      <c r="A266" s="101"/>
      <c r="B266" s="228"/>
      <c r="C266" s="504"/>
      <c r="D266" s="503"/>
      <c r="E266" s="503"/>
      <c r="F266" s="281"/>
      <c r="G266" s="19"/>
      <c r="H266" s="146"/>
      <c r="I266" s="146"/>
      <c r="J266" s="146"/>
      <c r="K266" s="146"/>
      <c r="L266" s="146"/>
      <c r="M266" s="146"/>
      <c r="N266" s="146"/>
      <c r="O266" s="216"/>
      <c r="P266" s="216"/>
      <c r="Q266" s="216"/>
      <c r="R266" s="216"/>
      <c r="S266" s="70"/>
      <c r="T266" s="216"/>
    </row>
    <row r="267" spans="1:5" ht="11.25" customHeight="1">
      <c r="A267" s="2"/>
      <c r="B267" s="174"/>
      <c r="C267" s="491"/>
      <c r="D267" s="35"/>
      <c r="E267" s="35"/>
    </row>
    <row r="268" spans="1:5" ht="12.75">
      <c r="A268" s="165">
        <v>3</v>
      </c>
      <c r="B268" s="168" t="s">
        <v>274</v>
      </c>
      <c r="C268" s="490"/>
      <c r="D268" s="286"/>
      <c r="E268" s="286"/>
    </row>
    <row r="269" spans="1:5" ht="76.5">
      <c r="A269" s="2"/>
      <c r="B269" s="175" t="s">
        <v>281</v>
      </c>
      <c r="C269" s="491"/>
      <c r="D269" s="35"/>
      <c r="E269" s="35"/>
    </row>
    <row r="270" spans="1:22" ht="25.5">
      <c r="A270" s="2"/>
      <c r="B270" s="175" t="s">
        <v>275</v>
      </c>
      <c r="C270" s="491"/>
      <c r="D270" s="35"/>
      <c r="E270" s="35"/>
      <c r="I270" s="200"/>
      <c r="J270" s="201"/>
      <c r="K270" s="201"/>
      <c r="L270" s="202"/>
      <c r="M270" s="202"/>
      <c r="N270" s="210"/>
      <c r="O270" s="202" t="s">
        <v>276</v>
      </c>
      <c r="P270" s="210"/>
      <c r="R270" s="205"/>
      <c r="S270" s="205"/>
      <c r="T270" s="205"/>
      <c r="U270" s="205"/>
      <c r="V270" s="31"/>
    </row>
    <row r="271" spans="1:24" ht="25.5">
      <c r="A271" s="2"/>
      <c r="B271" s="174" t="s">
        <v>15</v>
      </c>
      <c r="C271" s="491"/>
      <c r="D271" s="35"/>
      <c r="E271" s="35"/>
      <c r="H271" s="211"/>
      <c r="I271" s="74">
        <v>180.3</v>
      </c>
      <c r="J271" s="74">
        <v>0.4</v>
      </c>
      <c r="K271" s="74">
        <v>0.3</v>
      </c>
      <c r="L271" s="12">
        <v>2</v>
      </c>
      <c r="M271" s="12">
        <v>0.8</v>
      </c>
      <c r="N271" s="204">
        <v>0.7</v>
      </c>
      <c r="O271" s="213">
        <f>I271-J271-K271-L271-M271-N271</f>
        <v>176.1</v>
      </c>
      <c r="P271" s="138"/>
      <c r="Q271" s="6"/>
      <c r="R271" s="6"/>
      <c r="S271" s="6"/>
      <c r="T271" s="6"/>
      <c r="U271" s="6"/>
      <c r="V271" s="6"/>
      <c r="W271" s="6"/>
      <c r="X271" s="6"/>
    </row>
    <row r="272" spans="1:24" s="12" customFormat="1" ht="12.75">
      <c r="A272" s="2" t="s">
        <v>72</v>
      </c>
      <c r="B272" s="107" t="s">
        <v>380</v>
      </c>
      <c r="C272" s="30" t="s">
        <v>53</v>
      </c>
      <c r="D272" s="35">
        <v>35</v>
      </c>
      <c r="E272" s="35"/>
      <c r="F272" s="281">
        <f>D272*E272</f>
        <v>0</v>
      </c>
      <c r="G272" s="19"/>
      <c r="H272" s="212"/>
      <c r="I272" s="208">
        <v>7.2</v>
      </c>
      <c r="J272" s="209">
        <v>5.4</v>
      </c>
      <c r="K272" s="209">
        <v>9</v>
      </c>
      <c r="L272" s="207">
        <v>4.19</v>
      </c>
      <c r="M272" s="207">
        <v>3.24</v>
      </c>
      <c r="N272" s="207">
        <v>1.08</v>
      </c>
      <c r="O272" s="207">
        <v>1.08</v>
      </c>
      <c r="P272" s="207">
        <v>1.08</v>
      </c>
      <c r="Q272" s="207">
        <v>1.08</v>
      </c>
      <c r="R272" s="207">
        <v>3.24</v>
      </c>
      <c r="S272" s="206">
        <v>7.56</v>
      </c>
      <c r="T272" s="207">
        <v>12.6</v>
      </c>
      <c r="U272" s="207">
        <v>27.72</v>
      </c>
      <c r="V272" s="203">
        <f>SUM(I272:U272)</f>
        <v>84.47</v>
      </c>
      <c r="W272" s="31" t="s">
        <v>277</v>
      </c>
      <c r="X272" s="204"/>
    </row>
    <row r="273" spans="1:24" s="12" customFormat="1" ht="26.25" thickBot="1">
      <c r="A273" s="2" t="s">
        <v>73</v>
      </c>
      <c r="B273" s="174" t="s">
        <v>279</v>
      </c>
      <c r="C273" s="30" t="s">
        <v>53</v>
      </c>
      <c r="D273" s="35">
        <v>25</v>
      </c>
      <c r="E273" s="35"/>
      <c r="F273" s="451">
        <f>D273*E273</f>
        <v>0</v>
      </c>
      <c r="G273" s="301"/>
      <c r="H273" s="74"/>
      <c r="I273" s="208"/>
      <c r="J273" s="209"/>
      <c r="K273" s="209"/>
      <c r="L273" s="207"/>
      <c r="M273" s="207"/>
      <c r="N273" s="207"/>
      <c r="O273" s="207"/>
      <c r="P273" s="207"/>
      <c r="Q273" s="207"/>
      <c r="R273" s="207"/>
      <c r="S273" s="206"/>
      <c r="T273" s="207"/>
      <c r="U273" s="207"/>
      <c r="V273" s="171">
        <f>O271-V272</f>
        <v>91.63</v>
      </c>
      <c r="W273" s="207" t="s">
        <v>278</v>
      </c>
      <c r="X273" s="206"/>
    </row>
    <row r="274" spans="1:20" s="49" customFormat="1" ht="14.25">
      <c r="A274" s="101"/>
      <c r="B274" s="226" t="s">
        <v>303</v>
      </c>
      <c r="C274" s="504"/>
      <c r="D274" s="503"/>
      <c r="E274" s="503"/>
      <c r="F274" s="281"/>
      <c r="G274" s="19"/>
      <c r="H274" s="146"/>
      <c r="I274" s="146"/>
      <c r="J274" s="146"/>
      <c r="K274" s="146"/>
      <c r="L274" s="146"/>
      <c r="M274" s="146"/>
      <c r="N274" s="146"/>
      <c r="O274" s="216"/>
      <c r="P274" s="216"/>
      <c r="Q274" s="216"/>
      <c r="R274" s="216"/>
      <c r="S274" s="70"/>
      <c r="T274" s="216"/>
    </row>
    <row r="275" spans="1:20" s="49" customFormat="1" ht="14.25">
      <c r="A275" s="101"/>
      <c r="B275" s="227"/>
      <c r="C275" s="504"/>
      <c r="D275" s="503"/>
      <c r="E275" s="503"/>
      <c r="F275" s="281"/>
      <c r="G275" s="19"/>
      <c r="H275" s="146"/>
      <c r="I275" s="146"/>
      <c r="J275" s="146"/>
      <c r="K275" s="146"/>
      <c r="L275" s="146"/>
      <c r="M275" s="146"/>
      <c r="N275" s="146"/>
      <c r="O275" s="216"/>
      <c r="P275" s="216"/>
      <c r="Q275" s="216"/>
      <c r="R275" s="216"/>
      <c r="S275" s="70"/>
      <c r="T275" s="216"/>
    </row>
    <row r="276" spans="1:20" s="49" customFormat="1" ht="15" thickBot="1">
      <c r="A276" s="101"/>
      <c r="B276" s="228"/>
      <c r="C276" s="504"/>
      <c r="D276" s="503"/>
      <c r="E276" s="503"/>
      <c r="F276" s="281"/>
      <c r="G276" s="19"/>
      <c r="H276" s="146"/>
      <c r="I276" s="146"/>
      <c r="J276" s="146"/>
      <c r="K276" s="146"/>
      <c r="L276" s="146"/>
      <c r="M276" s="146"/>
      <c r="N276" s="146"/>
      <c r="O276" s="216"/>
      <c r="P276" s="216"/>
      <c r="Q276" s="216"/>
      <c r="R276" s="216"/>
      <c r="S276" s="70"/>
      <c r="T276" s="216"/>
    </row>
    <row r="277" spans="1:20" s="91" customFormat="1" ht="15" thickBot="1">
      <c r="A277" s="356"/>
      <c r="B277" s="357"/>
      <c r="C277" s="358"/>
      <c r="D277" s="359"/>
      <c r="E277" s="359"/>
      <c r="F277" s="270"/>
      <c r="G277" s="76"/>
      <c r="H277" s="360"/>
      <c r="I277" s="360"/>
      <c r="J277" s="360"/>
      <c r="K277" s="360"/>
      <c r="L277" s="360"/>
      <c r="M277" s="360"/>
      <c r="N277" s="360"/>
      <c r="O277" s="224"/>
      <c r="P277" s="224"/>
      <c r="Q277" s="224"/>
      <c r="R277" s="224"/>
      <c r="S277" s="225"/>
      <c r="T277" s="224"/>
    </row>
    <row r="278" spans="1:7" s="10" customFormat="1" ht="12.75">
      <c r="A278" s="11"/>
      <c r="B278" s="18" t="s">
        <v>247</v>
      </c>
      <c r="C278" s="18"/>
      <c r="D278" s="264"/>
      <c r="E278" s="264"/>
      <c r="F278" s="285">
        <f>SUM(F252:F276)</f>
        <v>0</v>
      </c>
      <c r="G278" s="272"/>
    </row>
    <row r="279" spans="1:4" ht="12.75">
      <c r="A279" s="2"/>
      <c r="B279" s="14"/>
      <c r="C279" s="16"/>
      <c r="D279" s="35"/>
    </row>
    <row r="280" spans="1:4" ht="17.25" customHeight="1">
      <c r="A280" s="149">
        <v>2</v>
      </c>
      <c r="B280" s="177" t="s">
        <v>64</v>
      </c>
      <c r="C280" s="491"/>
      <c r="D280" s="452"/>
    </row>
    <row r="281" spans="1:4" ht="13.5" customHeight="1">
      <c r="A281" s="149"/>
      <c r="B281" s="177"/>
      <c r="C281" s="491"/>
      <c r="D281" s="452"/>
    </row>
    <row r="282" spans="1:7" s="53" customFormat="1" ht="12.75">
      <c r="A282" s="158"/>
      <c r="B282" s="160" t="s">
        <v>340</v>
      </c>
      <c r="C282" s="507"/>
      <c r="D282" s="506"/>
      <c r="E282" s="519"/>
      <c r="F282" s="108"/>
      <c r="G282" s="220"/>
    </row>
    <row r="283" spans="1:7" s="53" customFormat="1" ht="24.75" customHeight="1">
      <c r="A283" s="156" t="s">
        <v>325</v>
      </c>
      <c r="B283" s="580" t="s">
        <v>341</v>
      </c>
      <c r="C283" s="581"/>
      <c r="D283" s="581"/>
      <c r="E283" s="581"/>
      <c r="F283" s="108"/>
      <c r="G283" s="220"/>
    </row>
    <row r="284" spans="1:7" s="53" customFormat="1" ht="12.75">
      <c r="A284" s="156" t="s">
        <v>325</v>
      </c>
      <c r="B284" s="252" t="s">
        <v>342</v>
      </c>
      <c r="C284" s="507"/>
      <c r="D284" s="506"/>
      <c r="E284" s="519"/>
      <c r="F284" s="108"/>
      <c r="G284" s="220"/>
    </row>
    <row r="285" spans="1:7" s="53" customFormat="1" ht="27.75" customHeight="1">
      <c r="A285" s="156" t="s">
        <v>325</v>
      </c>
      <c r="B285" s="583" t="s">
        <v>343</v>
      </c>
      <c r="C285" s="584"/>
      <c r="D285" s="584"/>
      <c r="E285" s="584"/>
      <c r="F285" s="108"/>
      <c r="G285" s="220"/>
    </row>
    <row r="286" spans="1:7" s="53" customFormat="1" ht="31.5" customHeight="1">
      <c r="A286" s="156" t="s">
        <v>325</v>
      </c>
      <c r="B286" s="582" t="s">
        <v>207</v>
      </c>
      <c r="C286" s="581"/>
      <c r="D286" s="581"/>
      <c r="E286" s="581"/>
      <c r="F286" s="108"/>
      <c r="G286" s="220"/>
    </row>
    <row r="287" spans="1:7" s="53" customFormat="1" ht="12.75">
      <c r="A287" s="156"/>
      <c r="B287" s="582"/>
      <c r="C287" s="581"/>
      <c r="D287" s="581"/>
      <c r="E287" s="581"/>
      <c r="F287" s="108"/>
      <c r="G287" s="220"/>
    </row>
    <row r="288" spans="1:7" s="53" customFormat="1" ht="12.75">
      <c r="A288" s="156"/>
      <c r="B288" s="582" t="s">
        <v>155</v>
      </c>
      <c r="C288" s="581"/>
      <c r="D288" s="581"/>
      <c r="E288" s="581"/>
      <c r="F288" s="108"/>
      <c r="G288" s="220"/>
    </row>
    <row r="289" spans="1:7" s="53" customFormat="1" ht="27" customHeight="1">
      <c r="A289" s="156"/>
      <c r="B289" s="582" t="s">
        <v>344</v>
      </c>
      <c r="C289" s="581"/>
      <c r="D289" s="581"/>
      <c r="E289" s="581"/>
      <c r="F289" s="108"/>
      <c r="G289" s="220"/>
    </row>
    <row r="290" spans="1:7" s="53" customFormat="1" ht="12.75">
      <c r="A290" s="156"/>
      <c r="B290" s="255"/>
      <c r="C290" s="489"/>
      <c r="D290" s="450"/>
      <c r="E290" s="520"/>
      <c r="F290" s="108"/>
      <c r="G290" s="220"/>
    </row>
    <row r="291" spans="1:7" s="53" customFormat="1" ht="12.75">
      <c r="A291" s="156"/>
      <c r="B291" s="255" t="s">
        <v>345</v>
      </c>
      <c r="C291" s="489"/>
      <c r="D291" s="450"/>
      <c r="E291" s="520"/>
      <c r="F291" s="108"/>
      <c r="G291" s="220"/>
    </row>
    <row r="292" spans="1:7" s="53" customFormat="1" ht="12.75">
      <c r="A292" s="156"/>
      <c r="B292" s="255" t="s">
        <v>346</v>
      </c>
      <c r="C292" s="489"/>
      <c r="D292" s="450"/>
      <c r="E292" s="520"/>
      <c r="F292" s="108"/>
      <c r="G292" s="220"/>
    </row>
    <row r="293" spans="1:7" s="53" customFormat="1" ht="12.75">
      <c r="A293" s="156"/>
      <c r="B293" s="255" t="s">
        <v>347</v>
      </c>
      <c r="C293" s="489"/>
      <c r="D293" s="450"/>
      <c r="E293" s="520"/>
      <c r="F293" s="108"/>
      <c r="G293" s="220"/>
    </row>
    <row r="294" spans="1:7" s="53" customFormat="1" ht="12.75">
      <c r="A294" s="156"/>
      <c r="B294" s="255"/>
      <c r="C294" s="489"/>
      <c r="D294" s="450"/>
      <c r="E294" s="520"/>
      <c r="F294" s="108"/>
      <c r="G294" s="220"/>
    </row>
    <row r="295" spans="1:7" s="53" customFormat="1" ht="66" customHeight="1">
      <c r="A295" s="156"/>
      <c r="B295" s="582" t="s">
        <v>348</v>
      </c>
      <c r="C295" s="581"/>
      <c r="D295" s="581"/>
      <c r="E295" s="581"/>
      <c r="F295" s="108"/>
      <c r="G295" s="220"/>
    </row>
    <row r="296" spans="1:7" s="53" customFormat="1" ht="12.75">
      <c r="A296" s="156"/>
      <c r="B296" s="255"/>
      <c r="C296" s="489"/>
      <c r="D296" s="450"/>
      <c r="E296" s="520"/>
      <c r="F296" s="108"/>
      <c r="G296" s="220"/>
    </row>
    <row r="297" spans="1:7" s="53" customFormat="1" ht="68.25" customHeight="1">
      <c r="A297" s="156"/>
      <c r="B297" s="582" t="s">
        <v>349</v>
      </c>
      <c r="C297" s="581"/>
      <c r="D297" s="581"/>
      <c r="E297" s="581"/>
      <c r="F297" s="108"/>
      <c r="G297" s="220"/>
    </row>
    <row r="298" spans="1:7" s="53" customFormat="1" ht="12.75">
      <c r="A298" s="156"/>
      <c r="B298" s="255"/>
      <c r="C298" s="489"/>
      <c r="D298" s="450"/>
      <c r="E298" s="520"/>
      <c r="F298" s="108"/>
      <c r="G298" s="220"/>
    </row>
    <row r="299" spans="1:7" s="53" customFormat="1" ht="38.25" customHeight="1">
      <c r="A299" s="156"/>
      <c r="B299" s="582" t="s">
        <v>350</v>
      </c>
      <c r="C299" s="581"/>
      <c r="D299" s="581"/>
      <c r="E299" s="581"/>
      <c r="F299" s="108"/>
      <c r="G299" s="220"/>
    </row>
    <row r="300" spans="1:7" s="53" customFormat="1" ht="12.75">
      <c r="A300" s="156"/>
      <c r="B300" s="255"/>
      <c r="C300" s="489"/>
      <c r="D300" s="450"/>
      <c r="E300" s="520"/>
      <c r="F300" s="108"/>
      <c r="G300" s="220"/>
    </row>
    <row r="301" spans="1:7" s="53" customFormat="1" ht="40.5" customHeight="1">
      <c r="A301" s="156"/>
      <c r="B301" s="582" t="s">
        <v>351</v>
      </c>
      <c r="C301" s="581"/>
      <c r="D301" s="581"/>
      <c r="E301" s="581"/>
      <c r="F301" s="108"/>
      <c r="G301" s="220"/>
    </row>
    <row r="302" spans="1:7" s="53" customFormat="1" ht="12.75">
      <c r="A302" s="156"/>
      <c r="B302" s="255"/>
      <c r="C302" s="489"/>
      <c r="D302" s="450"/>
      <c r="E302" s="520"/>
      <c r="F302" s="108"/>
      <c r="G302" s="220"/>
    </row>
    <row r="303" spans="1:7" s="53" customFormat="1" ht="54" customHeight="1">
      <c r="A303" s="156"/>
      <c r="B303" s="582" t="s">
        <v>352</v>
      </c>
      <c r="C303" s="581"/>
      <c r="D303" s="581"/>
      <c r="E303" s="581"/>
      <c r="F303" s="108"/>
      <c r="G303" s="220"/>
    </row>
    <row r="304" spans="1:7" s="53" customFormat="1" ht="12.75">
      <c r="A304" s="156"/>
      <c r="B304" s="255"/>
      <c r="C304" s="489"/>
      <c r="D304" s="450"/>
      <c r="E304" s="520"/>
      <c r="F304" s="108"/>
      <c r="G304" s="220"/>
    </row>
    <row r="305" spans="1:7" s="53" customFormat="1" ht="12.75">
      <c r="A305" s="156"/>
      <c r="B305" s="255" t="s">
        <v>381</v>
      </c>
      <c r="C305" s="489"/>
      <c r="D305" s="450"/>
      <c r="E305" s="520"/>
      <c r="F305" s="108"/>
      <c r="G305" s="220"/>
    </row>
    <row r="306" spans="1:7" s="53" customFormat="1" ht="12.75">
      <c r="A306" s="156"/>
      <c r="B306" s="582" t="s">
        <v>353</v>
      </c>
      <c r="C306" s="581"/>
      <c r="D306" s="581"/>
      <c r="E306" s="581"/>
      <c r="F306" s="108"/>
      <c r="G306" s="220"/>
    </row>
    <row r="307" spans="1:7" s="53" customFormat="1" ht="12.75">
      <c r="A307" s="156"/>
      <c r="B307" s="255" t="s">
        <v>354</v>
      </c>
      <c r="C307" s="489"/>
      <c r="D307" s="450"/>
      <c r="E307" s="520"/>
      <c r="F307" s="108"/>
      <c r="G307" s="220"/>
    </row>
    <row r="308" spans="1:7" s="53" customFormat="1" ht="12.75">
      <c r="A308" s="156"/>
      <c r="B308" s="255" t="s">
        <v>355</v>
      </c>
      <c r="C308" s="489"/>
      <c r="D308" s="450"/>
      <c r="E308" s="520"/>
      <c r="F308" s="108"/>
      <c r="G308" s="220"/>
    </row>
    <row r="309" spans="1:7" s="53" customFormat="1" ht="12.75">
      <c r="A309" s="156"/>
      <c r="B309" s="255" t="s">
        <v>356</v>
      </c>
      <c r="C309" s="489"/>
      <c r="D309" s="450"/>
      <c r="E309" s="520"/>
      <c r="F309" s="108"/>
      <c r="G309" s="220"/>
    </row>
    <row r="310" spans="1:7" s="53" customFormat="1" ht="12.75">
      <c r="A310" s="156"/>
      <c r="B310" s="582" t="s">
        <v>357</v>
      </c>
      <c r="C310" s="581"/>
      <c r="D310" s="581"/>
      <c r="E310" s="581"/>
      <c r="F310" s="108"/>
      <c r="G310" s="220"/>
    </row>
    <row r="311" spans="1:7" s="53" customFormat="1" ht="12.75">
      <c r="A311" s="156"/>
      <c r="B311" s="255" t="s">
        <v>358</v>
      </c>
      <c r="C311" s="489"/>
      <c r="D311" s="450"/>
      <c r="E311" s="520"/>
      <c r="F311" s="108"/>
      <c r="G311" s="220"/>
    </row>
    <row r="312" spans="1:7" s="53" customFormat="1" ht="12.75">
      <c r="A312" s="156"/>
      <c r="B312" s="255" t="s">
        <v>359</v>
      </c>
      <c r="C312" s="489"/>
      <c r="D312" s="450"/>
      <c r="E312" s="520"/>
      <c r="F312" s="108"/>
      <c r="G312" s="220"/>
    </row>
    <row r="313" spans="1:7" s="53" customFormat="1" ht="12.75">
      <c r="A313" s="156"/>
      <c r="B313" s="255" t="s">
        <v>200</v>
      </c>
      <c r="C313" s="489"/>
      <c r="D313" s="450"/>
      <c r="E313" s="520"/>
      <c r="F313" s="108"/>
      <c r="G313" s="220"/>
    </row>
    <row r="314" spans="1:7" s="53" customFormat="1" ht="12.75">
      <c r="A314" s="156"/>
      <c r="B314" s="255" t="s">
        <v>201</v>
      </c>
      <c r="C314" s="489"/>
      <c r="D314" s="450"/>
      <c r="E314" s="520"/>
      <c r="F314" s="108"/>
      <c r="G314" s="220"/>
    </row>
    <row r="315" spans="1:7" s="53" customFormat="1" ht="12.75">
      <c r="A315" s="156"/>
      <c r="B315" s="582" t="s">
        <v>202</v>
      </c>
      <c r="C315" s="581"/>
      <c r="D315" s="581"/>
      <c r="E315" s="581"/>
      <c r="F315" s="108"/>
      <c r="G315" s="220"/>
    </row>
    <row r="316" spans="1:7" s="53" customFormat="1" ht="12.75">
      <c r="A316" s="156"/>
      <c r="B316" s="255"/>
      <c r="C316" s="489"/>
      <c r="D316" s="450"/>
      <c r="E316" s="520"/>
      <c r="F316" s="108"/>
      <c r="G316" s="220"/>
    </row>
    <row r="317" spans="1:7" s="53" customFormat="1" ht="12.75">
      <c r="A317" s="156"/>
      <c r="B317" s="255" t="s">
        <v>360</v>
      </c>
      <c r="C317" s="489"/>
      <c r="D317" s="450"/>
      <c r="E317" s="520"/>
      <c r="F317" s="108"/>
      <c r="G317" s="220"/>
    </row>
    <row r="318" spans="1:7" s="53" customFormat="1" ht="12.75">
      <c r="A318" s="156"/>
      <c r="B318" s="582" t="s">
        <v>361</v>
      </c>
      <c r="C318" s="581"/>
      <c r="D318" s="581"/>
      <c r="E318" s="581"/>
      <c r="F318" s="108"/>
      <c r="G318" s="220"/>
    </row>
    <row r="319" spans="1:7" s="53" customFormat="1" ht="12.75">
      <c r="A319" s="156"/>
      <c r="B319" s="255" t="s">
        <v>362</v>
      </c>
      <c r="C319" s="489"/>
      <c r="D319" s="450"/>
      <c r="E319" s="520"/>
      <c r="F319" s="108"/>
      <c r="G319" s="220"/>
    </row>
    <row r="320" spans="1:5" ht="12.75">
      <c r="A320" s="256"/>
      <c r="B320" s="258"/>
      <c r="C320" s="488"/>
      <c r="D320" s="449"/>
      <c r="E320" s="520"/>
    </row>
    <row r="321" spans="1:5" ht="12.75">
      <c r="A321" s="257"/>
      <c r="B321" s="254"/>
      <c r="C321" s="487"/>
      <c r="D321" s="487"/>
      <c r="E321" s="514"/>
    </row>
    <row r="322" spans="1:28" ht="12.75">
      <c r="A322" s="7"/>
      <c r="B322" s="16"/>
      <c r="C322" s="16"/>
      <c r="D322" s="35"/>
      <c r="H322" s="144"/>
      <c r="L322" s="53"/>
      <c r="M322" s="53"/>
      <c r="N322" s="53"/>
      <c r="O322" s="53"/>
      <c r="P322" s="53"/>
      <c r="Q322" s="53"/>
      <c r="S322" s="144" t="s">
        <v>267</v>
      </c>
      <c r="T322" s="1">
        <v>2.2</v>
      </c>
      <c r="U322" s="1">
        <v>3.2</v>
      </c>
      <c r="V322" s="1">
        <v>1.8</v>
      </c>
      <c r="W322" s="1">
        <v>2.2</v>
      </c>
      <c r="X322" s="1">
        <v>2.2</v>
      </c>
      <c r="Y322" s="1">
        <v>1.2</v>
      </c>
      <c r="Z322" s="1">
        <v>2.2</v>
      </c>
      <c r="AA322" s="1">
        <v>2.2</v>
      </c>
      <c r="AB322" s="145">
        <f>SUM(T322:AA322)</f>
        <v>17.2</v>
      </c>
    </row>
    <row r="323" spans="1:20" ht="12.75">
      <c r="A323" s="2">
        <v>1</v>
      </c>
      <c r="B323" s="15" t="s">
        <v>261</v>
      </c>
      <c r="C323" s="494"/>
      <c r="D323" s="298"/>
      <c r="S323" s="144" t="s">
        <v>268</v>
      </c>
      <c r="T323" s="1" t="e">
        <f>#REF!+AB322</f>
        <v>#REF!</v>
      </c>
    </row>
    <row r="324" spans="1:4" ht="86.25" customHeight="1">
      <c r="A324" s="7"/>
      <c r="B324" s="14" t="s">
        <v>384</v>
      </c>
      <c r="C324" s="16"/>
      <c r="D324" s="298"/>
    </row>
    <row r="325" spans="1:4" ht="12.75">
      <c r="A325" s="7"/>
      <c r="B325" s="14" t="s">
        <v>266</v>
      </c>
      <c r="C325" s="16"/>
      <c r="D325" s="298"/>
    </row>
    <row r="326" spans="1:29" ht="12.75">
      <c r="A326" s="1"/>
      <c r="B326" s="14" t="s">
        <v>385</v>
      </c>
      <c r="C326" s="16"/>
      <c r="D326" s="298"/>
      <c r="P326" s="81"/>
      <c r="R326" s="81"/>
      <c r="T326" s="45"/>
      <c r="AB326" s="45" t="s">
        <v>263</v>
      </c>
      <c r="AC326" s="1">
        <f>Q327+Z328</f>
        <v>152.736</v>
      </c>
    </row>
    <row r="327" spans="1:29" ht="12.75">
      <c r="A327" s="16" t="s">
        <v>72</v>
      </c>
      <c r="B327" s="17" t="s">
        <v>262</v>
      </c>
      <c r="C327" s="16" t="s">
        <v>53</v>
      </c>
      <c r="D327" s="35">
        <v>55</v>
      </c>
      <c r="F327" s="281">
        <f>D327*E327</f>
        <v>0</v>
      </c>
      <c r="H327" s="144" t="s">
        <v>220</v>
      </c>
      <c r="I327" s="53">
        <v>1.03</v>
      </c>
      <c r="J327" s="53">
        <v>2.33</v>
      </c>
      <c r="K327" s="53">
        <v>5.16</v>
      </c>
      <c r="L327" s="53">
        <v>1.11</v>
      </c>
      <c r="M327" s="53">
        <v>2.04</v>
      </c>
      <c r="N327" s="53">
        <v>0.7</v>
      </c>
      <c r="O327" s="145">
        <f>SUM(I327:N327)</f>
        <v>12.369999999999997</v>
      </c>
      <c r="P327" s="53">
        <v>1.6</v>
      </c>
      <c r="Q327" s="179">
        <f>O327*P327</f>
        <v>19.791999999999998</v>
      </c>
      <c r="R327" s="53"/>
      <c r="S327" s="53"/>
      <c r="T327" s="145"/>
      <c r="AB327" s="45" t="s">
        <v>264</v>
      </c>
      <c r="AC327" s="1">
        <f>O327+X328</f>
        <v>95.45999999999998</v>
      </c>
    </row>
    <row r="328" spans="1:34" ht="12.75">
      <c r="A328" s="16" t="s">
        <v>73</v>
      </c>
      <c r="B328" s="17" t="s">
        <v>269</v>
      </c>
      <c r="C328" s="16" t="s">
        <v>63</v>
      </c>
      <c r="D328" s="35">
        <v>52</v>
      </c>
      <c r="F328" s="281">
        <f>D328*E328</f>
        <v>0</v>
      </c>
      <c r="H328" s="144" t="s">
        <v>221</v>
      </c>
      <c r="I328" s="53">
        <v>8.15</v>
      </c>
      <c r="J328" s="53">
        <v>9.4</v>
      </c>
      <c r="K328" s="53">
        <v>1.65</v>
      </c>
      <c r="L328" s="53">
        <v>11.7</v>
      </c>
      <c r="M328" s="53">
        <v>7.27</v>
      </c>
      <c r="N328" s="53">
        <v>2.57</v>
      </c>
      <c r="O328" s="53">
        <v>3.53</v>
      </c>
      <c r="P328" s="53">
        <v>5.01</v>
      </c>
      <c r="Q328" s="53">
        <v>11.43</v>
      </c>
      <c r="R328" s="53">
        <v>4.2</v>
      </c>
      <c r="S328" s="53">
        <v>0.56</v>
      </c>
      <c r="T328" s="1">
        <v>1.55</v>
      </c>
      <c r="U328" s="1">
        <v>1.57</v>
      </c>
      <c r="V328" s="1">
        <v>4.41</v>
      </c>
      <c r="W328" s="1">
        <v>10.09</v>
      </c>
      <c r="X328" s="145">
        <f>SUM(I328:W328)</f>
        <v>83.08999999999999</v>
      </c>
      <c r="Y328" s="1">
        <v>1.6</v>
      </c>
      <c r="Z328" s="179">
        <f>X328*Y328</f>
        <v>132.944</v>
      </c>
      <c r="AB328" s="45" t="s">
        <v>265</v>
      </c>
      <c r="AC328" s="1">
        <f>9*2.2</f>
        <v>19.8</v>
      </c>
      <c r="AD328" s="1">
        <f>13*2.2</f>
        <v>28.6</v>
      </c>
      <c r="AE328" s="1">
        <v>4.2</v>
      </c>
      <c r="AF328" s="1">
        <v>4.25</v>
      </c>
      <c r="AG328" s="1">
        <v>4.05</v>
      </c>
      <c r="AH328" s="1">
        <f>SUM(AC328:AG328)</f>
        <v>60.900000000000006</v>
      </c>
    </row>
    <row r="329" spans="1:28" s="79" customFormat="1" ht="13.5" thickBot="1">
      <c r="A329" s="78"/>
      <c r="B329" s="361"/>
      <c r="C329" s="78"/>
      <c r="D329" s="263"/>
      <c r="E329" s="270"/>
      <c r="F329" s="270"/>
      <c r="G329" s="76"/>
      <c r="H329" s="362"/>
      <c r="I329" s="77"/>
      <c r="J329" s="77"/>
      <c r="K329" s="77"/>
      <c r="L329" s="77"/>
      <c r="M329" s="77"/>
      <c r="N329" s="77"/>
      <c r="O329" s="77"/>
      <c r="P329" s="77"/>
      <c r="Q329" s="77"/>
      <c r="R329" s="77"/>
      <c r="S329" s="77"/>
      <c r="X329" s="363"/>
      <c r="Z329" s="364"/>
      <c r="AB329" s="180"/>
    </row>
    <row r="330" spans="1:7" s="10" customFormat="1" ht="14.25">
      <c r="A330" s="11"/>
      <c r="B330" s="18" t="s">
        <v>480</v>
      </c>
      <c r="C330" s="18"/>
      <c r="D330" s="264"/>
      <c r="E330" s="264"/>
      <c r="F330" s="285">
        <f>SUM(F322:F328)</f>
        <v>0</v>
      </c>
      <c r="G330" s="272"/>
    </row>
    <row r="331" spans="1:11" s="25" customFormat="1" ht="15">
      <c r="A331" s="82"/>
      <c r="B331" s="83"/>
      <c r="C331" s="83"/>
      <c r="D331" s="287"/>
      <c r="E331" s="287"/>
      <c r="F331" s="459"/>
      <c r="G331" s="274"/>
      <c r="H331" s="49"/>
      <c r="I331" s="49"/>
      <c r="J331" s="49"/>
      <c r="K331" s="49"/>
    </row>
    <row r="332" spans="1:11" s="10" customFormat="1" ht="12.75">
      <c r="A332" s="32"/>
      <c r="B332" s="22"/>
      <c r="C332" s="22"/>
      <c r="D332" s="463"/>
      <c r="E332" s="281"/>
      <c r="F332" s="285"/>
      <c r="G332" s="272"/>
      <c r="H332" s="53"/>
      <c r="I332" s="53"/>
      <c r="J332" s="53"/>
      <c r="K332" s="53"/>
    </row>
    <row r="333" spans="1:4" ht="12.75">
      <c r="A333" s="149">
        <v>3</v>
      </c>
      <c r="B333" s="177" t="s">
        <v>21</v>
      </c>
      <c r="C333" s="491"/>
      <c r="D333" s="452"/>
    </row>
    <row r="334" spans="1:5" ht="12.75">
      <c r="A334" s="7"/>
      <c r="B334" s="14"/>
      <c r="C334" s="16"/>
      <c r="D334" s="35"/>
      <c r="E334" s="35"/>
    </row>
    <row r="335" spans="1:5" ht="12.75">
      <c r="A335" s="7"/>
      <c r="B335" s="14"/>
      <c r="C335" s="16"/>
      <c r="D335" s="35"/>
      <c r="E335" s="35"/>
    </row>
    <row r="336" spans="1:5" ht="12.75">
      <c r="A336" s="2">
        <v>1</v>
      </c>
      <c r="B336" s="15" t="s">
        <v>244</v>
      </c>
      <c r="C336" s="494"/>
      <c r="D336" s="35"/>
      <c r="E336" s="35"/>
    </row>
    <row r="337" spans="1:19" ht="76.5">
      <c r="A337" s="7"/>
      <c r="B337" s="14" t="s">
        <v>520</v>
      </c>
      <c r="C337" s="491"/>
      <c r="D337" s="35"/>
      <c r="E337" s="35"/>
      <c r="H337" s="1"/>
      <c r="I337" s="1"/>
      <c r="J337" s="1"/>
      <c r="K337" s="1"/>
      <c r="S337" s="145"/>
    </row>
    <row r="338" spans="1:19" ht="63.75">
      <c r="A338" s="7"/>
      <c r="B338" s="14" t="s">
        <v>519</v>
      </c>
      <c r="C338" s="491"/>
      <c r="D338" s="35"/>
      <c r="E338" s="35"/>
      <c r="H338" s="1"/>
      <c r="I338" s="1"/>
      <c r="J338" s="1"/>
      <c r="K338" s="1"/>
      <c r="S338" s="145"/>
    </row>
    <row r="339" spans="1:19" ht="25.5">
      <c r="A339" s="7" t="s">
        <v>14</v>
      </c>
      <c r="B339" s="14" t="s">
        <v>254</v>
      </c>
      <c r="C339" s="491"/>
      <c r="D339" s="35"/>
      <c r="E339" s="35"/>
      <c r="H339" s="1"/>
      <c r="I339" s="1"/>
      <c r="J339" s="1"/>
      <c r="K339" s="1"/>
      <c r="S339" s="145"/>
    </row>
    <row r="340" spans="1:21" ht="94.5" customHeight="1">
      <c r="A340" s="7"/>
      <c r="B340" s="178" t="s">
        <v>256</v>
      </c>
      <c r="C340" s="491"/>
      <c r="D340" s="35"/>
      <c r="E340" s="35"/>
      <c r="H340" s="48"/>
      <c r="I340" s="48"/>
      <c r="J340" s="48"/>
      <c r="K340" s="48"/>
      <c r="L340" s="48"/>
      <c r="M340" s="48"/>
      <c r="N340" s="48"/>
      <c r="O340" s="48"/>
      <c r="P340" s="48"/>
      <c r="Q340" s="48"/>
      <c r="R340" s="48"/>
      <c r="S340" s="48"/>
      <c r="T340" s="48"/>
      <c r="U340" s="1" t="s">
        <v>251</v>
      </c>
    </row>
    <row r="341" spans="1:21" ht="42" customHeight="1">
      <c r="A341" s="7"/>
      <c r="B341" s="14" t="s">
        <v>253</v>
      </c>
      <c r="C341" s="491"/>
      <c r="D341" s="35"/>
      <c r="E341" s="35"/>
      <c r="H341" s="53" t="s">
        <v>245</v>
      </c>
      <c r="I341" s="53">
        <v>4.8</v>
      </c>
      <c r="J341" s="53">
        <v>10.7</v>
      </c>
      <c r="K341" s="53">
        <v>4.7</v>
      </c>
      <c r="L341" s="53">
        <v>25.6</v>
      </c>
      <c r="M341" s="53">
        <v>16.8</v>
      </c>
      <c r="N341" s="53">
        <v>4</v>
      </c>
      <c r="O341" s="1">
        <v>7.8</v>
      </c>
      <c r="P341" s="1">
        <v>6.2</v>
      </c>
      <c r="Q341" s="1">
        <v>14.3</v>
      </c>
      <c r="R341" s="1">
        <v>13.8</v>
      </c>
      <c r="S341" s="145">
        <f>SUM(I341:R341)</f>
        <v>108.69999999999999</v>
      </c>
      <c r="U341" s="1">
        <f>S341+S345</f>
        <v>275.2</v>
      </c>
    </row>
    <row r="342" spans="1:19" ht="43.5" customHeight="1">
      <c r="A342" s="7"/>
      <c r="B342" s="14" t="s">
        <v>257</v>
      </c>
      <c r="C342" s="491"/>
      <c r="D342" s="35"/>
      <c r="E342" s="35"/>
      <c r="H342" s="1" t="s">
        <v>246</v>
      </c>
      <c r="I342" s="1">
        <v>9</v>
      </c>
      <c r="J342" s="1">
        <v>13.4</v>
      </c>
      <c r="K342" s="53">
        <v>8.8</v>
      </c>
      <c r="L342" s="53">
        <v>20.3</v>
      </c>
      <c r="M342" s="53">
        <v>16.8</v>
      </c>
      <c r="N342" s="53">
        <v>8</v>
      </c>
      <c r="O342" s="1">
        <v>11.7</v>
      </c>
      <c r="P342" s="1">
        <v>10.4</v>
      </c>
      <c r="Q342" s="1">
        <v>15.3</v>
      </c>
      <c r="R342" s="1">
        <v>15</v>
      </c>
      <c r="S342" s="145">
        <f>SUM(I342:R342)</f>
        <v>128.7</v>
      </c>
    </row>
    <row r="343" spans="1:19" ht="25.5">
      <c r="A343" s="7"/>
      <c r="B343" s="14" t="s">
        <v>255</v>
      </c>
      <c r="C343" s="491"/>
      <c r="D343" s="35"/>
      <c r="E343" s="35"/>
      <c r="H343" s="1"/>
      <c r="I343" s="1"/>
      <c r="J343" s="1"/>
      <c r="K343" s="1"/>
      <c r="S343" s="145"/>
    </row>
    <row r="344" spans="1:21" ht="12.75">
      <c r="A344" s="7"/>
      <c r="B344" s="14" t="s">
        <v>252</v>
      </c>
      <c r="C344" s="491"/>
      <c r="D344" s="35"/>
      <c r="E344" s="35"/>
      <c r="H344" s="1"/>
      <c r="I344" s="1"/>
      <c r="J344" s="1"/>
      <c r="K344" s="1"/>
      <c r="S344" s="145"/>
      <c r="U344" s="1" t="s">
        <v>243</v>
      </c>
    </row>
    <row r="345" spans="1:21" ht="13.5" thickBot="1">
      <c r="A345" s="7"/>
      <c r="B345" s="365" t="s">
        <v>475</v>
      </c>
      <c r="C345" s="16" t="s">
        <v>53</v>
      </c>
      <c r="D345" s="35">
        <v>66</v>
      </c>
      <c r="E345" s="35"/>
      <c r="F345" s="281">
        <f>D345*E345</f>
        <v>0</v>
      </c>
      <c r="H345" s="53" t="s">
        <v>245</v>
      </c>
      <c r="I345" s="53">
        <v>13</v>
      </c>
      <c r="J345" s="53">
        <v>9.9</v>
      </c>
      <c r="K345" s="53">
        <v>17.7</v>
      </c>
      <c r="L345" s="53">
        <v>16.3</v>
      </c>
      <c r="M345" s="53">
        <v>25.6</v>
      </c>
      <c r="N345" s="53">
        <v>3.3</v>
      </c>
      <c r="O345" s="1">
        <v>3.5</v>
      </c>
      <c r="P345" s="1">
        <v>6.2</v>
      </c>
      <c r="Q345" s="1">
        <v>26</v>
      </c>
      <c r="R345" s="1">
        <v>45</v>
      </c>
      <c r="S345" s="145">
        <f>SUM(I345:R345)</f>
        <v>166.5</v>
      </c>
      <c r="U345" s="1">
        <f>S342+S349</f>
        <v>293.9</v>
      </c>
    </row>
    <row r="346" spans="1:20" s="49" customFormat="1" ht="14.25">
      <c r="A346" s="101"/>
      <c r="B346" s="226" t="s">
        <v>303</v>
      </c>
      <c r="C346" s="504"/>
      <c r="D346" s="503"/>
      <c r="E346" s="503"/>
      <c r="F346" s="281"/>
      <c r="G346" s="19"/>
      <c r="H346" s="146"/>
      <c r="I346" s="146"/>
      <c r="J346" s="146"/>
      <c r="K346" s="146"/>
      <c r="L346" s="146"/>
      <c r="M346" s="146"/>
      <c r="N346" s="146"/>
      <c r="O346" s="216"/>
      <c r="P346" s="216"/>
      <c r="Q346" s="216"/>
      <c r="R346" s="216"/>
      <c r="S346" s="70"/>
      <c r="T346" s="216"/>
    </row>
    <row r="347" spans="1:20" s="49" customFormat="1" ht="14.25">
      <c r="A347" s="101"/>
      <c r="B347" s="227"/>
      <c r="C347" s="504"/>
      <c r="D347" s="503"/>
      <c r="E347" s="503"/>
      <c r="F347" s="281"/>
      <c r="G347" s="19"/>
      <c r="H347" s="146"/>
      <c r="I347" s="146"/>
      <c r="J347" s="146"/>
      <c r="K347" s="146"/>
      <c r="L347" s="146"/>
      <c r="M347" s="146"/>
      <c r="N347" s="146"/>
      <c r="O347" s="216"/>
      <c r="P347" s="216"/>
      <c r="Q347" s="216"/>
      <c r="R347" s="216"/>
      <c r="S347" s="70"/>
      <c r="T347" s="216"/>
    </row>
    <row r="348" spans="1:20" s="49" customFormat="1" ht="15" thickBot="1">
      <c r="A348" s="101"/>
      <c r="B348" s="228"/>
      <c r="C348" s="504"/>
      <c r="D348" s="503"/>
      <c r="E348" s="503"/>
      <c r="F348" s="281"/>
      <c r="G348" s="19"/>
      <c r="H348" s="146"/>
      <c r="I348" s="146"/>
      <c r="J348" s="146"/>
      <c r="K348" s="146"/>
      <c r="L348" s="146"/>
      <c r="M348" s="146"/>
      <c r="N348" s="146"/>
      <c r="O348" s="216"/>
      <c r="P348" s="216"/>
      <c r="Q348" s="216"/>
      <c r="R348" s="216"/>
      <c r="S348" s="70"/>
      <c r="T348" s="216"/>
    </row>
    <row r="349" spans="1:19" ht="12.75">
      <c r="A349" s="7"/>
      <c r="B349" s="310"/>
      <c r="C349" s="16"/>
      <c r="D349" s="35"/>
      <c r="E349" s="35"/>
      <c r="G349" s="281"/>
      <c r="H349" s="1" t="s">
        <v>246</v>
      </c>
      <c r="I349" s="1">
        <v>14.5</v>
      </c>
      <c r="J349" s="1">
        <v>13</v>
      </c>
      <c r="K349" s="53">
        <v>27.7</v>
      </c>
      <c r="L349" s="53">
        <v>16.3</v>
      </c>
      <c r="M349" s="53">
        <v>20.3</v>
      </c>
      <c r="N349" s="53">
        <v>7.6</v>
      </c>
      <c r="O349" s="1">
        <v>7.8</v>
      </c>
      <c r="P349" s="1">
        <v>10</v>
      </c>
      <c r="Q349" s="1">
        <v>20.5</v>
      </c>
      <c r="R349" s="1">
        <v>27.5</v>
      </c>
      <c r="S349" s="145">
        <f>SUM(I349:R349)</f>
        <v>165.2</v>
      </c>
    </row>
    <row r="350" spans="1:11" ht="12.75">
      <c r="A350" s="2">
        <v>2</v>
      </c>
      <c r="B350" s="15" t="s">
        <v>258</v>
      </c>
      <c r="C350" s="494"/>
      <c r="D350" s="35"/>
      <c r="E350" s="35"/>
      <c r="H350" s="1"/>
      <c r="I350" s="1"/>
      <c r="J350" s="1"/>
      <c r="K350" s="1"/>
    </row>
    <row r="351" spans="1:11" ht="94.5" customHeight="1">
      <c r="A351" s="7"/>
      <c r="B351" s="14" t="s">
        <v>259</v>
      </c>
      <c r="C351" s="16"/>
      <c r="D351" s="35"/>
      <c r="E351" s="35"/>
      <c r="H351" s="1"/>
      <c r="I351" s="1"/>
      <c r="J351" s="1"/>
      <c r="K351" s="1"/>
    </row>
    <row r="352" spans="1:12" ht="13.5" thickBot="1">
      <c r="A352" s="7"/>
      <c r="B352" s="1"/>
      <c r="C352" s="16" t="s">
        <v>63</v>
      </c>
      <c r="D352" s="35">
        <v>48</v>
      </c>
      <c r="E352" s="35"/>
      <c r="F352" s="281">
        <f>D352*E352</f>
        <v>0</v>
      </c>
      <c r="H352" s="1"/>
      <c r="I352" s="1"/>
      <c r="J352" s="1"/>
      <c r="K352" s="1"/>
      <c r="L352" s="81"/>
    </row>
    <row r="353" spans="1:20" s="49" customFormat="1" ht="14.25">
      <c r="A353" s="101"/>
      <c r="B353" s="226" t="s">
        <v>303</v>
      </c>
      <c r="C353" s="504"/>
      <c r="D353" s="503"/>
      <c r="E353" s="503"/>
      <c r="F353" s="281"/>
      <c r="G353" s="19"/>
      <c r="H353" s="146"/>
      <c r="I353" s="146"/>
      <c r="J353" s="146"/>
      <c r="K353" s="146"/>
      <c r="L353" s="146"/>
      <c r="M353" s="146"/>
      <c r="N353" s="146"/>
      <c r="O353" s="216"/>
      <c r="P353" s="216"/>
      <c r="Q353" s="216"/>
      <c r="R353" s="216"/>
      <c r="S353" s="70"/>
      <c r="T353" s="216"/>
    </row>
    <row r="354" spans="1:20" s="49" customFormat="1" ht="14.25">
      <c r="A354" s="101"/>
      <c r="B354" s="227"/>
      <c r="C354" s="504"/>
      <c r="D354" s="503"/>
      <c r="E354" s="503"/>
      <c r="F354" s="281"/>
      <c r="G354" s="19"/>
      <c r="H354" s="146"/>
      <c r="I354" s="146"/>
      <c r="J354" s="146"/>
      <c r="K354" s="146"/>
      <c r="L354" s="146"/>
      <c r="M354" s="146"/>
      <c r="N354" s="146"/>
      <c r="O354" s="216"/>
      <c r="P354" s="216"/>
      <c r="Q354" s="216"/>
      <c r="R354" s="216"/>
      <c r="S354" s="70"/>
      <c r="T354" s="216"/>
    </row>
    <row r="355" spans="1:20" s="49" customFormat="1" ht="15" thickBot="1">
      <c r="A355" s="101"/>
      <c r="B355" s="228"/>
      <c r="C355" s="504"/>
      <c r="D355" s="503"/>
      <c r="E355" s="503"/>
      <c r="F355" s="281"/>
      <c r="G355" s="19"/>
      <c r="H355" s="146"/>
      <c r="I355" s="146"/>
      <c r="J355" s="146"/>
      <c r="K355" s="146"/>
      <c r="L355" s="146"/>
      <c r="M355" s="146"/>
      <c r="N355" s="146"/>
      <c r="O355" s="216"/>
      <c r="P355" s="216"/>
      <c r="Q355" s="216"/>
      <c r="R355" s="216"/>
      <c r="S355" s="70"/>
      <c r="T355" s="216"/>
    </row>
    <row r="356" spans="1:7" s="79" customFormat="1" ht="13.5" thickBot="1">
      <c r="A356" s="85"/>
      <c r="B356" s="78"/>
      <c r="C356" s="78"/>
      <c r="D356" s="263"/>
      <c r="E356" s="263"/>
      <c r="F356" s="500"/>
      <c r="G356" s="289"/>
    </row>
    <row r="357" spans="1:7" s="10" customFormat="1" ht="12.75">
      <c r="A357" s="11"/>
      <c r="B357" s="18" t="s">
        <v>249</v>
      </c>
      <c r="C357" s="18"/>
      <c r="D357" s="264"/>
      <c r="E357" s="264"/>
      <c r="F357" s="285">
        <f>SUM(F335:F356)</f>
        <v>0</v>
      </c>
      <c r="G357" s="272"/>
    </row>
    <row r="358" spans="1:5" ht="12.75">
      <c r="A358" s="2"/>
      <c r="B358" s="14"/>
      <c r="C358" s="16"/>
      <c r="D358" s="278"/>
      <c r="E358" s="281"/>
    </row>
    <row r="359" spans="1:11" s="37" customFormat="1" ht="12.75">
      <c r="A359" s="34"/>
      <c r="B359" s="38"/>
      <c r="C359" s="35"/>
      <c r="D359" s="35"/>
      <c r="E359" s="36"/>
      <c r="F359" s="281"/>
      <c r="G359" s="281"/>
      <c r="H359" s="73"/>
      <c r="I359" s="73"/>
      <c r="J359" s="73"/>
      <c r="K359" s="73"/>
    </row>
    <row r="360" spans="1:4" ht="12.75">
      <c r="A360" s="149">
        <v>4</v>
      </c>
      <c r="B360" s="177" t="s">
        <v>59</v>
      </c>
      <c r="C360" s="491"/>
      <c r="D360" s="452"/>
    </row>
    <row r="361" spans="1:26" ht="12.75">
      <c r="A361" s="7"/>
      <c r="B361" s="14"/>
      <c r="C361" s="16"/>
      <c r="D361" s="35"/>
      <c r="E361" s="35"/>
      <c r="H361" s="181"/>
      <c r="I361" s="181"/>
      <c r="J361" s="181"/>
      <c r="K361" s="181"/>
      <c r="L361" s="181"/>
      <c r="M361" s="181"/>
      <c r="N361" s="181"/>
      <c r="O361" s="181"/>
      <c r="P361" s="181"/>
      <c r="Q361" s="181"/>
      <c r="R361" s="181"/>
      <c r="S361" s="181"/>
      <c r="T361" s="181"/>
      <c r="U361" s="181"/>
      <c r="V361" s="181"/>
      <c r="W361" s="181"/>
      <c r="X361" s="182">
        <f aca="true" t="shared" si="0" ref="X361:X366">SUM(I361:W361)</f>
        <v>0</v>
      </c>
      <c r="Y361" s="181">
        <v>0.7</v>
      </c>
      <c r="Z361" s="183">
        <f aca="true" t="shared" si="1" ref="Z361:Z366">X361*Y361</f>
        <v>0</v>
      </c>
    </row>
    <row r="362" spans="1:26" ht="12.75">
      <c r="A362" s="2">
        <v>1</v>
      </c>
      <c r="B362" s="15" t="s">
        <v>25</v>
      </c>
      <c r="C362" s="494"/>
      <c r="D362" s="35"/>
      <c r="E362" s="35"/>
      <c r="H362" s="58"/>
      <c r="I362" s="58"/>
      <c r="J362" s="58"/>
      <c r="K362" s="58"/>
      <c r="L362" s="58"/>
      <c r="M362" s="58"/>
      <c r="N362" s="58"/>
      <c r="O362" s="58"/>
      <c r="P362" s="58"/>
      <c r="Q362" s="58"/>
      <c r="R362" s="58"/>
      <c r="S362" s="58"/>
      <c r="T362" s="58"/>
      <c r="U362" s="58"/>
      <c r="V362" s="58"/>
      <c r="W362" s="58"/>
      <c r="X362" s="184">
        <f t="shared" si="0"/>
        <v>0</v>
      </c>
      <c r="Y362" s="58">
        <f>2.9-1.6</f>
        <v>1.2999999999999998</v>
      </c>
      <c r="Z362" s="185">
        <f t="shared" si="1"/>
        <v>0</v>
      </c>
    </row>
    <row r="363" spans="1:26" s="23" customFormat="1" ht="102" customHeight="1">
      <c r="A363" s="2"/>
      <c r="B363" s="14" t="s">
        <v>521</v>
      </c>
      <c r="C363" s="16"/>
      <c r="D363" s="35"/>
      <c r="E363" s="52"/>
      <c r="F363" s="454"/>
      <c r="G363" s="282"/>
      <c r="H363" s="59"/>
      <c r="I363" s="59"/>
      <c r="J363" s="59" t="s">
        <v>214</v>
      </c>
      <c r="K363" s="59"/>
      <c r="L363" s="59"/>
      <c r="M363" s="59"/>
      <c r="N363" s="59"/>
      <c r="O363" s="59">
        <v>35.33</v>
      </c>
      <c r="P363" s="59">
        <v>23.8</v>
      </c>
      <c r="Q363" s="59"/>
      <c r="R363" s="59"/>
      <c r="S363" s="59"/>
      <c r="T363" s="59"/>
      <c r="U363" s="59"/>
      <c r="V363" s="59"/>
      <c r="W363" s="59"/>
      <c r="X363" s="186">
        <f t="shared" si="0"/>
        <v>59.129999999999995</v>
      </c>
      <c r="Y363" s="59">
        <v>2.9</v>
      </c>
      <c r="Z363" s="187">
        <f t="shared" si="1"/>
        <v>171.47699999999998</v>
      </c>
    </row>
    <row r="364" spans="1:26" s="23" customFormat="1" ht="12.75">
      <c r="A364" s="2"/>
      <c r="B364" s="14" t="s">
        <v>66</v>
      </c>
      <c r="C364" s="16"/>
      <c r="D364" s="35"/>
      <c r="E364" s="52"/>
      <c r="F364" s="454"/>
      <c r="G364" s="282"/>
      <c r="H364" s="181"/>
      <c r="I364" s="181">
        <v>32</v>
      </c>
      <c r="J364" s="181">
        <f>3.1-1.6</f>
        <v>1.5</v>
      </c>
      <c r="K364" s="181">
        <f>I364*J364</f>
        <v>48</v>
      </c>
      <c r="L364" s="181"/>
      <c r="M364" s="181"/>
      <c r="N364" s="181"/>
      <c r="O364" s="181"/>
      <c r="P364" s="181"/>
      <c r="Q364" s="181"/>
      <c r="R364" s="181"/>
      <c r="S364" s="181"/>
      <c r="T364" s="181"/>
      <c r="U364" s="181"/>
      <c r="V364" s="181"/>
      <c r="W364" s="181"/>
      <c r="X364" s="182">
        <f t="shared" si="0"/>
        <v>81.5</v>
      </c>
      <c r="Y364" s="181">
        <v>0.9</v>
      </c>
      <c r="Z364" s="183">
        <f t="shared" si="1"/>
        <v>73.35000000000001</v>
      </c>
    </row>
    <row r="365" spans="1:26" s="23" customFormat="1" ht="26.25" customHeight="1">
      <c r="A365" s="2"/>
      <c r="B365" s="14" t="s">
        <v>282</v>
      </c>
      <c r="C365" s="16"/>
      <c r="D365" s="35"/>
      <c r="E365" s="52"/>
      <c r="F365" s="454"/>
      <c r="G365" s="282"/>
      <c r="H365" s="58"/>
      <c r="I365" s="58"/>
      <c r="J365" s="58"/>
      <c r="K365" s="58"/>
      <c r="L365" s="58"/>
      <c r="M365" s="58"/>
      <c r="N365" s="58"/>
      <c r="O365" s="58">
        <v>3.53</v>
      </c>
      <c r="P365" s="58">
        <v>5.01</v>
      </c>
      <c r="Q365" s="58">
        <v>11.43</v>
      </c>
      <c r="R365" s="58">
        <v>4.2</v>
      </c>
      <c r="S365" s="58">
        <v>0.56</v>
      </c>
      <c r="T365" s="58">
        <v>1.55</v>
      </c>
      <c r="U365" s="58">
        <v>1.57</v>
      </c>
      <c r="V365" s="58">
        <v>4.41</v>
      </c>
      <c r="W365" s="58">
        <v>10.09</v>
      </c>
      <c r="X365" s="184">
        <f t="shared" si="0"/>
        <v>42.349999999999994</v>
      </c>
      <c r="Y365" s="58">
        <f>2.9-1.6</f>
        <v>1.2999999999999998</v>
      </c>
      <c r="Z365" s="185">
        <f t="shared" si="1"/>
        <v>55.054999999999986</v>
      </c>
    </row>
    <row r="366" spans="1:26" ht="12.75">
      <c r="A366" s="2"/>
      <c r="C366" s="16" t="s">
        <v>53</v>
      </c>
      <c r="D366" s="35">
        <v>50</v>
      </c>
      <c r="F366" s="281">
        <f>D366*E366</f>
        <v>0</v>
      </c>
      <c r="H366" s="59"/>
      <c r="I366" s="59"/>
      <c r="J366" s="59"/>
      <c r="K366" s="59"/>
      <c r="L366" s="59"/>
      <c r="M366" s="59"/>
      <c r="N366" s="59"/>
      <c r="O366" s="59">
        <v>5.23</v>
      </c>
      <c r="P366" s="59">
        <v>2</v>
      </c>
      <c r="Q366" s="59"/>
      <c r="R366" s="59"/>
      <c r="S366" s="59"/>
      <c r="T366" s="59"/>
      <c r="U366" s="59"/>
      <c r="V366" s="59"/>
      <c r="W366" s="59"/>
      <c r="X366" s="186">
        <f t="shared" si="0"/>
        <v>7.23</v>
      </c>
      <c r="Y366" s="59">
        <v>3.1</v>
      </c>
      <c r="Z366" s="187">
        <f t="shared" si="1"/>
        <v>22.413</v>
      </c>
    </row>
    <row r="367" spans="1:26" ht="12.75">
      <c r="A367" s="2"/>
      <c r="C367" s="16"/>
      <c r="D367" s="35"/>
      <c r="H367" s="58"/>
      <c r="I367" s="58"/>
      <c r="J367" s="58"/>
      <c r="K367" s="58"/>
      <c r="L367" s="58"/>
      <c r="M367" s="58"/>
      <c r="N367" s="58"/>
      <c r="O367" s="58"/>
      <c r="P367" s="58"/>
      <c r="Q367" s="58"/>
      <c r="R367" s="58"/>
      <c r="S367" s="58"/>
      <c r="T367" s="58"/>
      <c r="U367" s="58"/>
      <c r="V367" s="58"/>
      <c r="W367" s="59"/>
      <c r="X367" s="186"/>
      <c r="Y367" s="59"/>
      <c r="Z367" s="187"/>
    </row>
    <row r="368" spans="1:26" ht="12.75">
      <c r="A368" s="2"/>
      <c r="B368" s="16"/>
      <c r="C368" s="16"/>
      <c r="D368" s="35"/>
      <c r="N368" s="81"/>
      <c r="P368" s="81"/>
      <c r="Q368" s="176"/>
      <c r="R368" s="53"/>
      <c r="W368" s="188"/>
      <c r="X368" s="189"/>
      <c r="Y368" s="191" t="s">
        <v>270</v>
      </c>
      <c r="Z368" s="190">
        <f>SUM(Z361:Z366)</f>
        <v>322.295</v>
      </c>
    </row>
    <row r="369" spans="1:11" ht="12.75">
      <c r="A369" s="2">
        <v>2</v>
      </c>
      <c r="B369" s="15" t="s">
        <v>4</v>
      </c>
      <c r="C369" s="494"/>
      <c r="D369" s="35"/>
      <c r="E369" s="288"/>
      <c r="H369" s="1"/>
      <c r="I369" s="1"/>
      <c r="J369" s="1"/>
      <c r="K369" s="1"/>
    </row>
    <row r="370" spans="1:26" ht="51.75" customHeight="1">
      <c r="A370" s="7"/>
      <c r="B370" s="14" t="s">
        <v>522</v>
      </c>
      <c r="C370" s="16"/>
      <c r="D370" s="35"/>
      <c r="E370" s="288"/>
      <c r="H370" s="181"/>
      <c r="I370" s="181"/>
      <c r="J370" s="181"/>
      <c r="K370" s="181"/>
      <c r="L370" s="181"/>
      <c r="M370" s="181"/>
      <c r="N370" s="181"/>
      <c r="O370" s="181">
        <v>3.6</v>
      </c>
      <c r="P370" s="181">
        <v>5.2</v>
      </c>
      <c r="Q370" s="181">
        <v>3.9</v>
      </c>
      <c r="R370" s="181"/>
      <c r="S370" s="181"/>
      <c r="T370" s="181"/>
      <c r="U370" s="181"/>
      <c r="V370" s="181"/>
      <c r="W370" s="181"/>
      <c r="X370" s="182">
        <f>SUM(I370:W370)</f>
        <v>12.700000000000001</v>
      </c>
      <c r="Y370" s="181">
        <v>0.7</v>
      </c>
      <c r="Z370" s="183">
        <f>X370*Y370</f>
        <v>8.89</v>
      </c>
    </row>
    <row r="371" spans="1:26" ht="12.75">
      <c r="A371" s="7"/>
      <c r="B371" s="14" t="s">
        <v>66</v>
      </c>
      <c r="H371" s="59"/>
      <c r="I371" s="59"/>
      <c r="J371" s="59"/>
      <c r="K371" s="59"/>
      <c r="L371" s="59"/>
      <c r="M371" s="59"/>
      <c r="N371" s="59"/>
      <c r="O371" s="59">
        <v>4</v>
      </c>
      <c r="P371" s="59">
        <v>7.91</v>
      </c>
      <c r="Q371" s="59">
        <v>5.18</v>
      </c>
      <c r="R371" s="59">
        <v>2.5</v>
      </c>
      <c r="S371" s="59">
        <v>2.4</v>
      </c>
      <c r="T371" s="59">
        <v>2.29</v>
      </c>
      <c r="U371" s="59"/>
      <c r="V371" s="59"/>
      <c r="W371" s="59"/>
      <c r="X371" s="186">
        <f>SUM(I371:W371)</f>
        <v>24.279999999999998</v>
      </c>
      <c r="Y371" s="59">
        <v>2.9</v>
      </c>
      <c r="Z371" s="187">
        <f>X371*Y371</f>
        <v>70.41199999999999</v>
      </c>
    </row>
    <row r="372" spans="1:26" ht="26.25" customHeight="1">
      <c r="A372" s="2"/>
      <c r="B372" s="14" t="s">
        <v>282</v>
      </c>
      <c r="H372" s="59"/>
      <c r="I372" s="59"/>
      <c r="J372" s="59" t="s">
        <v>214</v>
      </c>
      <c r="K372" s="59"/>
      <c r="L372" s="59"/>
      <c r="M372" s="59"/>
      <c r="N372" s="59"/>
      <c r="O372" s="59"/>
      <c r="P372" s="59"/>
      <c r="Q372" s="59"/>
      <c r="R372" s="59"/>
      <c r="S372" s="59"/>
      <c r="T372" s="59"/>
      <c r="U372" s="59"/>
      <c r="V372" s="59"/>
      <c r="W372" s="59"/>
      <c r="X372" s="186">
        <f>SUM(I372:W372)</f>
        <v>0</v>
      </c>
      <c r="Y372" s="59">
        <v>3.1</v>
      </c>
      <c r="Z372" s="187">
        <f>X372*Y372</f>
        <v>0</v>
      </c>
    </row>
    <row r="373" spans="1:26" ht="12.75">
      <c r="A373" s="1"/>
      <c r="C373" s="16" t="s">
        <v>53</v>
      </c>
      <c r="D373" s="35">
        <v>33</v>
      </c>
      <c r="E373" s="35"/>
      <c r="F373" s="281">
        <f>D373*E373</f>
        <v>0</v>
      </c>
      <c r="I373" s="53">
        <v>20</v>
      </c>
      <c r="J373" s="53">
        <v>1.5</v>
      </c>
      <c r="K373" s="181">
        <f>I373*J373</f>
        <v>30</v>
      </c>
      <c r="N373" s="81"/>
      <c r="P373" s="81"/>
      <c r="Q373" s="176"/>
      <c r="R373" s="53"/>
      <c r="W373" s="188"/>
      <c r="X373" s="189"/>
      <c r="Y373" s="191" t="s">
        <v>270</v>
      </c>
      <c r="Z373" s="190">
        <f>SUM(Z370:Z372)</f>
        <v>79.30199999999999</v>
      </c>
    </row>
    <row r="374" spans="1:26" ht="12.75">
      <c r="A374" s="1"/>
      <c r="B374" s="1"/>
      <c r="C374" s="494"/>
      <c r="D374" s="35"/>
      <c r="E374" s="288"/>
      <c r="N374" s="81"/>
      <c r="P374" s="81"/>
      <c r="Q374" s="176"/>
      <c r="R374" s="53"/>
      <c r="W374" s="31"/>
      <c r="X374" s="214"/>
      <c r="Y374" s="215"/>
      <c r="Z374" s="31"/>
    </row>
    <row r="375" spans="1:26" ht="12.75">
      <c r="A375" s="2">
        <v>3</v>
      </c>
      <c r="B375" s="15" t="s">
        <v>16</v>
      </c>
      <c r="C375" s="494"/>
      <c r="D375" s="35"/>
      <c r="E375" s="288"/>
      <c r="N375" s="81"/>
      <c r="P375" s="81"/>
      <c r="Q375" s="176"/>
      <c r="R375" s="53"/>
      <c r="W375" s="31"/>
      <c r="X375" s="214"/>
      <c r="Y375" s="215"/>
      <c r="Z375" s="31"/>
    </row>
    <row r="376" spans="1:7" s="12" customFormat="1" ht="51">
      <c r="A376" s="7"/>
      <c r="B376" s="14" t="s">
        <v>260</v>
      </c>
      <c r="C376" s="16"/>
      <c r="D376" s="35"/>
      <c r="E376" s="288"/>
      <c r="F376" s="281"/>
      <c r="G376" s="19"/>
    </row>
    <row r="377" spans="1:7" s="12" customFormat="1" ht="12.75">
      <c r="A377" s="7"/>
      <c r="C377" s="16" t="s">
        <v>53</v>
      </c>
      <c r="D377" s="35">
        <f>D273</f>
        <v>25</v>
      </c>
      <c r="E377" s="35"/>
      <c r="F377" s="281">
        <f>D377*E377</f>
        <v>0</v>
      </c>
      <c r="G377" s="19"/>
    </row>
    <row r="378" spans="1:11" s="79" customFormat="1" ht="13.5" thickBot="1">
      <c r="A378" s="85"/>
      <c r="B378" s="78"/>
      <c r="C378" s="78"/>
      <c r="D378" s="263"/>
      <c r="E378" s="263"/>
      <c r="F378" s="500"/>
      <c r="G378" s="289"/>
      <c r="H378" s="77"/>
      <c r="I378" s="77"/>
      <c r="J378" s="77"/>
      <c r="K378" s="77"/>
    </row>
    <row r="379" spans="1:7" s="10" customFormat="1" ht="12.75">
      <c r="A379" s="11"/>
      <c r="B379" s="18" t="s">
        <v>481</v>
      </c>
      <c r="C379" s="18"/>
      <c r="D379" s="271"/>
      <c r="E379" s="271"/>
      <c r="F379" s="285">
        <f>SUM(F366:F378)</f>
        <v>0</v>
      </c>
      <c r="G379" s="272">
        <f>SUM(G366:G378)</f>
        <v>0</v>
      </c>
    </row>
    <row r="380" spans="1:11" s="10" customFormat="1" ht="12.75">
      <c r="A380" s="11"/>
      <c r="B380" s="18"/>
      <c r="C380" s="18"/>
      <c r="D380" s="264"/>
      <c r="E380" s="278"/>
      <c r="F380" s="285"/>
      <c r="G380" s="272"/>
      <c r="H380" s="53"/>
      <c r="I380" s="53"/>
      <c r="J380" s="53"/>
      <c r="K380" s="53"/>
    </row>
    <row r="381" spans="1:5" ht="12.75">
      <c r="A381" s="7"/>
      <c r="B381" s="14"/>
      <c r="C381" s="16"/>
      <c r="D381" s="35"/>
      <c r="E381" s="35"/>
    </row>
    <row r="382" spans="1:7" ht="12.75">
      <c r="A382" s="7"/>
      <c r="B382" s="18"/>
      <c r="C382" s="18"/>
      <c r="D382" s="278"/>
      <c r="E382" s="278"/>
      <c r="G382" s="281"/>
    </row>
    <row r="383" spans="1:7" ht="12.75">
      <c r="A383" s="7"/>
      <c r="B383" s="18"/>
      <c r="C383" s="18"/>
      <c r="D383" s="278"/>
      <c r="E383" s="278"/>
      <c r="G383" s="281"/>
    </row>
    <row r="384" spans="1:7" ht="15.75" thickBot="1">
      <c r="A384" s="197"/>
      <c r="B384" s="196" t="s">
        <v>271</v>
      </c>
      <c r="C384" s="508"/>
      <c r="D384" s="509"/>
      <c r="E384" s="521"/>
      <c r="F384" s="523"/>
      <c r="G384" s="266"/>
    </row>
    <row r="386" spans="1:11" s="5" customFormat="1" ht="15.75" customHeight="1">
      <c r="A386" s="194" t="s">
        <v>242</v>
      </c>
      <c r="B386" s="198" t="s">
        <v>56</v>
      </c>
      <c r="C386" s="505"/>
      <c r="D386" s="505"/>
      <c r="E386" s="515"/>
      <c r="F386" s="267"/>
      <c r="G386" s="267"/>
      <c r="H386" s="53"/>
      <c r="I386" s="53"/>
      <c r="J386" s="53"/>
      <c r="K386" s="53"/>
    </row>
    <row r="387" spans="1:11" s="44" customFormat="1" ht="12.75">
      <c r="A387" s="149">
        <v>1</v>
      </c>
      <c r="B387" s="147" t="s">
        <v>55</v>
      </c>
      <c r="C387" s="505"/>
      <c r="D387" s="505"/>
      <c r="E387" s="515"/>
      <c r="F387" s="290">
        <f>F61</f>
        <v>0</v>
      </c>
      <c r="G387" s="290"/>
      <c r="H387" s="58"/>
      <c r="I387" s="58"/>
      <c r="J387" s="58"/>
      <c r="K387" s="58"/>
    </row>
    <row r="388" spans="1:11" s="44" customFormat="1" ht="12.75">
      <c r="A388" s="149">
        <v>2</v>
      </c>
      <c r="B388" s="147" t="s">
        <v>272</v>
      </c>
      <c r="C388" s="505"/>
      <c r="D388" s="505"/>
      <c r="E388" s="515"/>
      <c r="F388" s="290">
        <f>F88</f>
        <v>0</v>
      </c>
      <c r="G388" s="290"/>
      <c r="H388" s="58"/>
      <c r="I388" s="58"/>
      <c r="J388" s="58"/>
      <c r="K388" s="58"/>
    </row>
    <row r="389" spans="1:11" s="265" customFormat="1" ht="12.75">
      <c r="A389" s="366">
        <v>3</v>
      </c>
      <c r="B389" s="367" t="s">
        <v>62</v>
      </c>
      <c r="C389" s="486"/>
      <c r="D389" s="368"/>
      <c r="E389" s="369"/>
      <c r="F389" s="370">
        <f>F219</f>
        <v>0</v>
      </c>
      <c r="G389" s="370"/>
      <c r="H389" s="59"/>
      <c r="I389" s="371"/>
      <c r="J389" s="59"/>
      <c r="K389" s="59"/>
    </row>
    <row r="390" spans="1:7" s="55" customFormat="1" ht="14.25">
      <c r="A390" s="192"/>
      <c r="B390" s="195" t="s">
        <v>19</v>
      </c>
      <c r="C390" s="195"/>
      <c r="D390" s="395"/>
      <c r="E390" s="448"/>
      <c r="F390" s="291">
        <f>SUM(F387:F389)</f>
        <v>0</v>
      </c>
      <c r="G390" s="291"/>
    </row>
    <row r="391" spans="1:7" s="55" customFormat="1" ht="14.25">
      <c r="A391" s="192"/>
      <c r="B391" s="195"/>
      <c r="C391" s="195"/>
      <c r="D391" s="395"/>
      <c r="E391" s="291"/>
      <c r="F391" s="447"/>
      <c r="G391" s="292"/>
    </row>
    <row r="392" spans="1:11" s="64" customFormat="1" ht="15.75">
      <c r="A392" s="194" t="s">
        <v>273</v>
      </c>
      <c r="B392" s="198" t="s">
        <v>58</v>
      </c>
      <c r="C392" s="505"/>
      <c r="D392" s="505"/>
      <c r="E392" s="515"/>
      <c r="F392" s="290"/>
      <c r="G392" s="290"/>
      <c r="H392" s="63"/>
      <c r="I392" s="63"/>
      <c r="J392" s="63"/>
      <c r="K392" s="63"/>
    </row>
    <row r="393" spans="1:11" s="64" customFormat="1" ht="15.75">
      <c r="A393" s="149">
        <v>1</v>
      </c>
      <c r="B393" s="177" t="s">
        <v>49</v>
      </c>
      <c r="C393" s="485"/>
      <c r="D393" s="510"/>
      <c r="E393" s="522"/>
      <c r="F393" s="290">
        <f>F278</f>
        <v>0</v>
      </c>
      <c r="G393" s="290"/>
      <c r="H393" s="63"/>
      <c r="I393" s="63"/>
      <c r="J393" s="63"/>
      <c r="K393" s="63"/>
    </row>
    <row r="394" spans="1:11" s="64" customFormat="1" ht="15.75">
      <c r="A394" s="149">
        <v>2</v>
      </c>
      <c r="B394" s="199" t="s">
        <v>64</v>
      </c>
      <c r="C394" s="511"/>
      <c r="D394" s="146"/>
      <c r="E394" s="515"/>
      <c r="F394" s="290">
        <f>F330</f>
        <v>0</v>
      </c>
      <c r="G394" s="290"/>
      <c r="H394" s="63"/>
      <c r="I394" s="63"/>
      <c r="J394" s="63"/>
      <c r="K394" s="63"/>
    </row>
    <row r="395" spans="1:11" s="64" customFormat="1" ht="15.75">
      <c r="A395" s="149">
        <f>A394+1</f>
        <v>3</v>
      </c>
      <c r="B395" s="177" t="s">
        <v>21</v>
      </c>
      <c r="C395" s="485"/>
      <c r="D395" s="510"/>
      <c r="E395" s="522"/>
      <c r="F395" s="290">
        <f>F357</f>
        <v>0</v>
      </c>
      <c r="G395" s="290"/>
      <c r="H395" s="63"/>
      <c r="I395" s="63"/>
      <c r="J395" s="63"/>
      <c r="K395" s="63"/>
    </row>
    <row r="396" spans="1:11" s="377" customFormat="1" ht="15.75">
      <c r="A396" s="366">
        <f>A395+1</f>
        <v>4</v>
      </c>
      <c r="B396" s="372" t="s">
        <v>59</v>
      </c>
      <c r="C396" s="484"/>
      <c r="D396" s="373"/>
      <c r="E396" s="374"/>
      <c r="F396" s="375">
        <f>F379</f>
        <v>0</v>
      </c>
      <c r="G396" s="375"/>
      <c r="H396" s="376"/>
      <c r="I396" s="376"/>
      <c r="J396" s="376"/>
      <c r="K396" s="376"/>
    </row>
    <row r="397" spans="1:7" s="55" customFormat="1" ht="14.25">
      <c r="A397" s="192"/>
      <c r="B397" s="195" t="s">
        <v>383</v>
      </c>
      <c r="C397" s="195"/>
      <c r="D397" s="395"/>
      <c r="E397" s="291"/>
      <c r="F397" s="447">
        <f>SUM(F393:F396)</f>
        <v>0</v>
      </c>
      <c r="G397" s="292"/>
    </row>
    <row r="398" spans="1:11" s="79" customFormat="1" ht="13.5" thickBot="1">
      <c r="A398" s="87"/>
      <c r="B398" s="88"/>
      <c r="C398" s="88"/>
      <c r="D398" s="284"/>
      <c r="E398" s="293"/>
      <c r="F398" s="270"/>
      <c r="G398" s="76"/>
      <c r="H398" s="77"/>
      <c r="I398" s="77"/>
      <c r="J398" s="77"/>
      <c r="K398" s="77"/>
    </row>
    <row r="399" spans="1:7" s="86" customFormat="1" ht="15">
      <c r="A399" s="193"/>
      <c r="B399" s="86" t="s">
        <v>1</v>
      </c>
      <c r="D399" s="294"/>
      <c r="E399" s="294"/>
      <c r="F399" s="446">
        <f>F390+F397</f>
        <v>0</v>
      </c>
      <c r="G399" s="295"/>
    </row>
    <row r="400" spans="1:4" ht="12.75">
      <c r="A400" s="8"/>
      <c r="D400" s="259"/>
    </row>
    <row r="401" spans="1:4" ht="12.75">
      <c r="A401" s="8"/>
      <c r="D401" s="259"/>
    </row>
    <row r="402" spans="1:11" s="536" customFormat="1" ht="15.75">
      <c r="A402" s="530" t="s">
        <v>60</v>
      </c>
      <c r="B402" s="531" t="s">
        <v>61</v>
      </c>
      <c r="C402" s="532"/>
      <c r="D402" s="533"/>
      <c r="E402" s="532"/>
      <c r="F402" s="534"/>
      <c r="G402" s="534"/>
      <c r="H402" s="535"/>
      <c r="I402" s="535"/>
      <c r="J402" s="535"/>
      <c r="K402" s="535"/>
    </row>
    <row r="403" spans="1:4" ht="12.75">
      <c r="A403" s="9"/>
      <c r="B403" s="21"/>
      <c r="D403" s="259"/>
    </row>
    <row r="404" spans="1:4" ht="14.25">
      <c r="A404" s="60" t="s">
        <v>52</v>
      </c>
      <c r="B404" s="61" t="s">
        <v>515</v>
      </c>
      <c r="D404" s="259"/>
    </row>
    <row r="405" spans="1:4" ht="12.75">
      <c r="A405" s="8"/>
      <c r="D405" s="259"/>
    </row>
    <row r="406" spans="1:6" ht="157.5" customHeight="1">
      <c r="A406" s="538">
        <v>1</v>
      </c>
      <c r="B406" s="537" t="s">
        <v>526</v>
      </c>
      <c r="C406" s="541"/>
      <c r="D406" s="543"/>
      <c r="E406" s="23"/>
      <c r="F406" s="540"/>
    </row>
    <row r="407" spans="1:6" ht="12.75">
      <c r="A407"/>
      <c r="B407" s="537"/>
      <c r="C407" s="542"/>
      <c r="D407" s="543"/>
      <c r="E407" s="23"/>
      <c r="F407" s="540"/>
    </row>
    <row r="408" spans="1:6" ht="38.25">
      <c r="A408"/>
      <c r="B408" s="537" t="s">
        <v>502</v>
      </c>
      <c r="C408"/>
      <c r="D408"/>
      <c r="E408" s="23"/>
      <c r="F408" s="540"/>
    </row>
    <row r="409" spans="1:6" ht="12.75">
      <c r="A409"/>
      <c r="B409" s="537" t="s">
        <v>503</v>
      </c>
      <c r="C409" s="542" t="s">
        <v>215</v>
      </c>
      <c r="D409" s="543">
        <v>8</v>
      </c>
      <c r="E409" s="23"/>
      <c r="F409" s="281">
        <f>D409*E409</f>
        <v>0</v>
      </c>
    </row>
    <row r="410" spans="1:6" ht="12.75">
      <c r="A410"/>
      <c r="B410" s="537" t="s">
        <v>504</v>
      </c>
      <c r="C410" s="542" t="s">
        <v>215</v>
      </c>
      <c r="D410" s="543">
        <v>11</v>
      </c>
      <c r="E410" s="23"/>
      <c r="F410" s="281">
        <f aca="true" t="shared" si="2" ref="F410:F415">D410*E410</f>
        <v>0</v>
      </c>
    </row>
    <row r="411" spans="1:6" ht="12.75">
      <c r="A411"/>
      <c r="B411" s="537" t="s">
        <v>505</v>
      </c>
      <c r="C411" s="542" t="s">
        <v>215</v>
      </c>
      <c r="D411" s="543">
        <v>2.5</v>
      </c>
      <c r="E411" s="23"/>
      <c r="F411" s="281">
        <f t="shared" si="2"/>
        <v>0</v>
      </c>
    </row>
    <row r="412" spans="1:6" ht="12.75">
      <c r="A412"/>
      <c r="B412" s="537" t="s">
        <v>506</v>
      </c>
      <c r="C412" s="542" t="s">
        <v>215</v>
      </c>
      <c r="D412" s="543">
        <v>4</v>
      </c>
      <c r="E412" s="23"/>
      <c r="F412" s="281">
        <f t="shared" si="2"/>
        <v>0</v>
      </c>
    </row>
    <row r="413" spans="1:6" ht="12.75">
      <c r="A413"/>
      <c r="B413" s="537" t="s">
        <v>507</v>
      </c>
      <c r="C413" s="542" t="s">
        <v>215</v>
      </c>
      <c r="D413" s="543">
        <v>19</v>
      </c>
      <c r="E413" s="23"/>
      <c r="F413" s="281">
        <f t="shared" si="2"/>
        <v>0</v>
      </c>
    </row>
    <row r="414" spans="1:6" ht="12.75">
      <c r="A414"/>
      <c r="B414" s="537" t="s">
        <v>508</v>
      </c>
      <c r="C414" s="542" t="s">
        <v>51</v>
      </c>
      <c r="D414" s="543">
        <v>2</v>
      </c>
      <c r="E414" s="23"/>
      <c r="F414" s="281">
        <f t="shared" si="2"/>
        <v>0</v>
      </c>
    </row>
    <row r="415" spans="1:6" ht="12.75">
      <c r="A415"/>
      <c r="B415" s="537" t="s">
        <v>509</v>
      </c>
      <c r="C415" s="542" t="s">
        <v>51</v>
      </c>
      <c r="D415" s="543">
        <v>12</v>
      </c>
      <c r="E415" s="23"/>
      <c r="F415" s="281">
        <f t="shared" si="2"/>
        <v>0</v>
      </c>
    </row>
    <row r="416" spans="1:6" ht="12.75">
      <c r="A416"/>
      <c r="B416" s="537"/>
      <c r="C416" s="542"/>
      <c r="D416" s="543"/>
      <c r="E416" s="23"/>
      <c r="F416" s="540"/>
    </row>
    <row r="417" spans="1:6" ht="63.75">
      <c r="A417" s="538"/>
      <c r="B417" s="539" t="s">
        <v>524</v>
      </c>
      <c r="C417" s="541"/>
      <c r="D417" s="543"/>
      <c r="E417" s="23"/>
      <c r="F417" s="540"/>
    </row>
    <row r="418" spans="1:6" ht="12.75">
      <c r="A418" s="538"/>
      <c r="B418" s="539"/>
      <c r="C418" s="541"/>
      <c r="D418" s="543"/>
      <c r="E418" s="23"/>
      <c r="F418" s="540"/>
    </row>
    <row r="419" spans="1:6" ht="114.75">
      <c r="A419" s="538">
        <v>2</v>
      </c>
      <c r="B419" s="537" t="s">
        <v>510</v>
      </c>
      <c r="C419" s="541"/>
      <c r="D419" s="543"/>
      <c r="E419" s="23"/>
      <c r="F419" s="540"/>
    </row>
    <row r="420" spans="1:6" ht="12.75">
      <c r="A420"/>
      <c r="B420" s="537" t="s">
        <v>511</v>
      </c>
      <c r="C420" s="541" t="s">
        <v>215</v>
      </c>
      <c r="D420" s="543">
        <v>2.5</v>
      </c>
      <c r="E420" s="23"/>
      <c r="F420" s="281">
        <f>D420*E420</f>
        <v>0</v>
      </c>
    </row>
    <row r="421" spans="1:6" ht="12.75">
      <c r="A421"/>
      <c r="B421" s="537" t="s">
        <v>512</v>
      </c>
      <c r="C421" s="542" t="s">
        <v>215</v>
      </c>
      <c r="D421" s="543">
        <v>6.5</v>
      </c>
      <c r="E421" s="23"/>
      <c r="F421" s="281">
        <f>D421*E421</f>
        <v>0</v>
      </c>
    </row>
    <row r="422" spans="1:6" ht="12.75">
      <c r="A422"/>
      <c r="B422" s="537" t="s">
        <v>513</v>
      </c>
      <c r="C422" s="542" t="s">
        <v>215</v>
      </c>
      <c r="D422" s="543">
        <v>2.5</v>
      </c>
      <c r="E422" s="23"/>
      <c r="F422" s="281">
        <f>D422*E422</f>
        <v>0</v>
      </c>
    </row>
    <row r="423" spans="1:6" ht="25.5">
      <c r="A423"/>
      <c r="B423" s="537" t="s">
        <v>514</v>
      </c>
      <c r="C423" s="542" t="s">
        <v>215</v>
      </c>
      <c r="D423" s="23">
        <v>9</v>
      </c>
      <c r="E423" s="23"/>
      <c r="F423" s="281">
        <f>D423*E423</f>
        <v>0</v>
      </c>
    </row>
    <row r="424" spans="1:6" ht="12.75">
      <c r="A424"/>
      <c r="B424" s="537"/>
      <c r="C424" s="541"/>
      <c r="D424" s="543"/>
      <c r="E424" s="23"/>
      <c r="F424" s="540"/>
    </row>
    <row r="425" spans="1:6" ht="51">
      <c r="A425" s="538"/>
      <c r="B425" s="537" t="s">
        <v>523</v>
      </c>
      <c r="C425" s="541"/>
      <c r="D425" s="543"/>
      <c r="E425" s="23"/>
      <c r="F425" s="540"/>
    </row>
    <row r="426" spans="1:11" s="79" customFormat="1" ht="13.5" thickBot="1">
      <c r="A426" s="544"/>
      <c r="B426" s="545"/>
      <c r="C426" s="76"/>
      <c r="D426" s="284"/>
      <c r="E426" s="270"/>
      <c r="F426" s="270"/>
      <c r="G426" s="76"/>
      <c r="H426" s="77"/>
      <c r="I426" s="77"/>
      <c r="J426" s="77"/>
      <c r="K426" s="77"/>
    </row>
    <row r="427" spans="1:7" s="10" customFormat="1" ht="12.75">
      <c r="A427" s="11"/>
      <c r="B427" s="18" t="s">
        <v>516</v>
      </c>
      <c r="C427" s="18"/>
      <c r="D427" s="264"/>
      <c r="E427" s="264"/>
      <c r="F427" s="285">
        <f>SUM(F406:F426)</f>
        <v>0</v>
      </c>
      <c r="G427" s="272">
        <f>SUM(G416:G426)</f>
        <v>0</v>
      </c>
    </row>
    <row r="428" spans="1:11" s="31" customFormat="1" ht="12.75">
      <c r="A428" s="385"/>
      <c r="B428" s="205"/>
      <c r="C428" s="19"/>
      <c r="D428" s="411"/>
      <c r="E428" s="281"/>
      <c r="F428" s="281"/>
      <c r="G428" s="19"/>
      <c r="H428" s="58"/>
      <c r="I428" s="58"/>
      <c r="J428" s="58"/>
      <c r="K428" s="58"/>
    </row>
    <row r="429" spans="1:4" ht="12.75">
      <c r="A429" s="8"/>
      <c r="D429" s="259"/>
    </row>
    <row r="430" spans="1:4" ht="12.75">
      <c r="A430" s="8"/>
      <c r="D430" s="259"/>
    </row>
    <row r="431" spans="1:4" ht="12.75">
      <c r="A431" s="8"/>
      <c r="D431" s="259"/>
    </row>
    <row r="432" spans="1:4" ht="12.75">
      <c r="A432" s="8"/>
      <c r="D432" s="259"/>
    </row>
    <row r="433" spans="1:4" ht="12.75">
      <c r="A433" s="8"/>
      <c r="D433" s="259"/>
    </row>
    <row r="434" spans="1:4" ht="12.75">
      <c r="A434" s="8"/>
      <c r="D434" s="259"/>
    </row>
    <row r="435" spans="1:4" ht="12.75">
      <c r="A435" s="8"/>
      <c r="D435" s="259"/>
    </row>
    <row r="436" spans="1:4" ht="12.75">
      <c r="A436" s="8"/>
      <c r="D436" s="259"/>
    </row>
    <row r="437" spans="1:4" ht="14.25">
      <c r="A437" s="60" t="s">
        <v>54</v>
      </c>
      <c r="B437" s="62" t="s">
        <v>65</v>
      </c>
      <c r="D437" s="259"/>
    </row>
    <row r="438" spans="1:4" ht="12.75">
      <c r="A438" s="8"/>
      <c r="D438" s="259"/>
    </row>
    <row r="439" spans="1:8" s="72" customFormat="1" ht="25.5">
      <c r="A439" s="219"/>
      <c r="B439" s="314" t="s">
        <v>395</v>
      </c>
      <c r="C439" s="483"/>
      <c r="D439" s="445"/>
      <c r="E439" s="444"/>
      <c r="F439" s="444"/>
      <c r="G439" s="315"/>
      <c r="H439" s="315"/>
    </row>
    <row r="440" spans="1:8" s="72" customFormat="1" ht="12.75">
      <c r="A440" s="219"/>
      <c r="B440" s="314"/>
      <c r="C440" s="483"/>
      <c r="D440" s="445"/>
      <c r="E440" s="444"/>
      <c r="F440" s="444"/>
      <c r="G440" s="315"/>
      <c r="H440" s="315"/>
    </row>
    <row r="441" spans="1:8" s="72" customFormat="1" ht="51">
      <c r="A441" s="218">
        <v>1</v>
      </c>
      <c r="B441" s="317" t="s">
        <v>398</v>
      </c>
      <c r="C441" s="113"/>
      <c r="D441" s="461"/>
      <c r="E441" s="443"/>
      <c r="F441" s="442"/>
      <c r="G441" s="163"/>
      <c r="H441" s="163"/>
    </row>
    <row r="442" spans="1:8" s="72" customFormat="1" ht="12.75">
      <c r="A442" s="318" t="s">
        <v>396</v>
      </c>
      <c r="B442" s="317" t="s">
        <v>399</v>
      </c>
      <c r="C442" s="113" t="s">
        <v>215</v>
      </c>
      <c r="D442" s="461">
        <v>15</v>
      </c>
      <c r="E442" s="443"/>
      <c r="F442" s="442">
        <f aca="true" t="shared" si="3" ref="F442:F450">E442*D442</f>
        <v>0</v>
      </c>
      <c r="G442" s="163"/>
      <c r="H442" s="163"/>
    </row>
    <row r="443" spans="1:8" s="72" customFormat="1" ht="12.75">
      <c r="A443" s="318" t="s">
        <v>396</v>
      </c>
      <c r="B443" s="317" t="s">
        <v>400</v>
      </c>
      <c r="C443" s="113" t="s">
        <v>215</v>
      </c>
      <c r="D443" s="461">
        <v>20</v>
      </c>
      <c r="E443" s="443"/>
      <c r="F443" s="442">
        <f t="shared" si="3"/>
        <v>0</v>
      </c>
      <c r="G443" s="163"/>
      <c r="H443" s="163"/>
    </row>
    <row r="444" spans="1:8" s="72" customFormat="1" ht="25.5">
      <c r="A444" s="218">
        <v>2</v>
      </c>
      <c r="B444" s="317" t="s">
        <v>401</v>
      </c>
      <c r="C444" s="113"/>
      <c r="D444" s="461"/>
      <c r="E444" s="443"/>
      <c r="F444" s="442"/>
      <c r="G444" s="163"/>
      <c r="H444" s="163"/>
    </row>
    <row r="445" spans="1:8" s="72" customFormat="1" ht="12.75">
      <c r="A445" s="318" t="s">
        <v>396</v>
      </c>
      <c r="B445" s="317" t="s">
        <v>402</v>
      </c>
      <c r="C445" s="113" t="s">
        <v>215</v>
      </c>
      <c r="D445" s="461">
        <v>10</v>
      </c>
      <c r="E445" s="443"/>
      <c r="F445" s="442">
        <f t="shared" si="3"/>
        <v>0</v>
      </c>
      <c r="G445" s="163"/>
      <c r="H445" s="163"/>
    </row>
    <row r="446" spans="1:8" s="72" customFormat="1" ht="12.75">
      <c r="A446" s="318" t="s">
        <v>396</v>
      </c>
      <c r="B446" s="317" t="s">
        <v>403</v>
      </c>
      <c r="C446" s="113" t="s">
        <v>215</v>
      </c>
      <c r="D446" s="461">
        <v>20</v>
      </c>
      <c r="E446" s="443"/>
      <c r="F446" s="442">
        <f t="shared" si="3"/>
        <v>0</v>
      </c>
      <c r="G446" s="163"/>
      <c r="H446" s="163"/>
    </row>
    <row r="447" spans="1:8" s="72" customFormat="1" ht="12.75">
      <c r="A447" s="318" t="s">
        <v>396</v>
      </c>
      <c r="B447" s="317" t="s">
        <v>404</v>
      </c>
      <c r="C447" s="113" t="s">
        <v>215</v>
      </c>
      <c r="D447" s="461">
        <v>20</v>
      </c>
      <c r="E447" s="443"/>
      <c r="F447" s="442">
        <f t="shared" si="3"/>
        <v>0</v>
      </c>
      <c r="G447" s="163"/>
      <c r="H447" s="163"/>
    </row>
    <row r="448" spans="1:8" s="72" customFormat="1" ht="12.75">
      <c r="A448" s="318" t="s">
        <v>396</v>
      </c>
      <c r="B448" s="317" t="s">
        <v>405</v>
      </c>
      <c r="C448" s="113" t="s">
        <v>215</v>
      </c>
      <c r="D448" s="461">
        <v>20</v>
      </c>
      <c r="E448" s="443"/>
      <c r="F448" s="442">
        <f t="shared" si="3"/>
        <v>0</v>
      </c>
      <c r="G448" s="163"/>
      <c r="H448" s="163"/>
    </row>
    <row r="449" spans="1:8" s="72" customFormat="1" ht="12.75">
      <c r="A449" s="218">
        <v>3</v>
      </c>
      <c r="B449" s="319" t="s">
        <v>406</v>
      </c>
      <c r="C449" s="113" t="s">
        <v>51</v>
      </c>
      <c r="D449" s="461">
        <v>2</v>
      </c>
      <c r="E449" s="443"/>
      <c r="F449" s="442">
        <f t="shared" si="3"/>
        <v>0</v>
      </c>
      <c r="G449" s="163"/>
      <c r="H449" s="163"/>
    </row>
    <row r="450" spans="1:8" s="72" customFormat="1" ht="26.25" thickBot="1">
      <c r="A450" s="218">
        <v>4</v>
      </c>
      <c r="B450" s="324" t="s">
        <v>407</v>
      </c>
      <c r="C450" s="113" t="s">
        <v>11</v>
      </c>
      <c r="D450" s="461">
        <v>1</v>
      </c>
      <c r="E450" s="443"/>
      <c r="F450" s="442">
        <f t="shared" si="3"/>
        <v>0</v>
      </c>
      <c r="G450" s="163"/>
      <c r="H450" s="163"/>
    </row>
    <row r="451" spans="1:8" s="72" customFormat="1" ht="13.5" thickBot="1">
      <c r="A451" s="218"/>
      <c r="B451" s="320" t="s">
        <v>19</v>
      </c>
      <c r="C451" s="482"/>
      <c r="D451" s="479"/>
      <c r="E451" s="441"/>
      <c r="F451" s="440">
        <f>SUM(F441:F450)</f>
        <v>0</v>
      </c>
      <c r="G451" s="163"/>
      <c r="H451" s="163"/>
    </row>
    <row r="452" spans="1:8" s="72" customFormat="1" ht="12.75">
      <c r="A452" s="218"/>
      <c r="B452" s="317"/>
      <c r="C452" s="113"/>
      <c r="D452" s="461"/>
      <c r="E452" s="283"/>
      <c r="F452" s="439"/>
      <c r="G452" s="163"/>
      <c r="H452" s="163"/>
    </row>
    <row r="453" spans="1:8" s="72" customFormat="1" ht="12.75">
      <c r="A453" s="218"/>
      <c r="B453" s="317"/>
      <c r="C453" s="113"/>
      <c r="D453" s="461"/>
      <c r="E453" s="283"/>
      <c r="F453" s="439"/>
      <c r="G453" s="163"/>
      <c r="H453" s="163"/>
    </row>
    <row r="454" spans="1:8" s="72" customFormat="1" ht="12.75">
      <c r="A454" s="218"/>
      <c r="B454" s="317"/>
      <c r="C454" s="113"/>
      <c r="D454" s="461"/>
      <c r="E454" s="283"/>
      <c r="F454" s="439"/>
      <c r="G454" s="163"/>
      <c r="H454" s="163"/>
    </row>
    <row r="455" spans="1:8" s="72" customFormat="1" ht="12.75">
      <c r="A455" s="218"/>
      <c r="B455" s="321"/>
      <c r="C455" s="105"/>
      <c r="D455" s="234"/>
      <c r="E455" s="438"/>
      <c r="F455" s="108"/>
      <c r="G455" s="163"/>
      <c r="H455" s="163"/>
    </row>
    <row r="456" spans="1:11" s="72" customFormat="1" ht="12.75">
      <c r="A456" s="218"/>
      <c r="B456" s="322" t="s">
        <v>498</v>
      </c>
      <c r="C456" s="113"/>
      <c r="D456" s="461"/>
      <c r="E456" s="283"/>
      <c r="F456" s="439"/>
      <c r="G456" s="163"/>
      <c r="H456" s="163"/>
      <c r="I456" s="144"/>
      <c r="J456" s="144"/>
      <c r="K456" s="144"/>
    </row>
    <row r="457" spans="1:11" s="72" customFormat="1" ht="12.75">
      <c r="A457" s="218"/>
      <c r="B457" s="317"/>
      <c r="C457" s="113"/>
      <c r="D457" s="461"/>
      <c r="E457" s="283"/>
      <c r="F457" s="439"/>
      <c r="G457" s="163"/>
      <c r="H457" s="163"/>
      <c r="I457" s="144"/>
      <c r="J457" s="144"/>
      <c r="K457" s="144"/>
    </row>
    <row r="458" spans="1:8" s="72" customFormat="1" ht="89.25" customHeight="1">
      <c r="A458" s="218">
        <v>1</v>
      </c>
      <c r="B458" s="317" t="s">
        <v>408</v>
      </c>
      <c r="C458" s="113"/>
      <c r="D458" s="461"/>
      <c r="E458" s="283"/>
      <c r="F458" s="439"/>
      <c r="G458" s="163"/>
      <c r="H458" s="163"/>
    </row>
    <row r="459" spans="1:8" s="72" customFormat="1" ht="14.25">
      <c r="A459" s="318" t="s">
        <v>396</v>
      </c>
      <c r="B459" s="317" t="s">
        <v>409</v>
      </c>
      <c r="C459" s="113" t="s">
        <v>215</v>
      </c>
      <c r="D459" s="461">
        <v>320</v>
      </c>
      <c r="E459" s="443"/>
      <c r="F459" s="442">
        <f aca="true" t="shared" si="4" ref="F459:F465">E459*D459</f>
        <v>0</v>
      </c>
      <c r="G459" s="163"/>
      <c r="H459" s="163"/>
    </row>
    <row r="460" spans="1:8" s="72" customFormat="1" ht="14.25">
      <c r="A460" s="318" t="s">
        <v>396</v>
      </c>
      <c r="B460" s="317" t="s">
        <v>410</v>
      </c>
      <c r="C460" s="113" t="s">
        <v>215</v>
      </c>
      <c r="D460" s="461">
        <v>40</v>
      </c>
      <c r="E460" s="443"/>
      <c r="F460" s="442">
        <f t="shared" si="4"/>
        <v>0</v>
      </c>
      <c r="G460" s="163"/>
      <c r="H460" s="163"/>
    </row>
    <row r="461" spans="1:8" s="72" customFormat="1" ht="14.25">
      <c r="A461" s="318" t="s">
        <v>396</v>
      </c>
      <c r="B461" s="317" t="s">
        <v>411</v>
      </c>
      <c r="C461" s="113" t="s">
        <v>215</v>
      </c>
      <c r="D461" s="461">
        <v>300</v>
      </c>
      <c r="E461" s="443"/>
      <c r="F461" s="442">
        <f t="shared" si="4"/>
        <v>0</v>
      </c>
      <c r="G461" s="163"/>
      <c r="H461" s="163"/>
    </row>
    <row r="462" spans="1:8" s="72" customFormat="1" ht="14.25">
      <c r="A462" s="318" t="s">
        <v>396</v>
      </c>
      <c r="B462" s="317" t="s">
        <v>412</v>
      </c>
      <c r="C462" s="113" t="s">
        <v>215</v>
      </c>
      <c r="D462" s="461">
        <v>10</v>
      </c>
      <c r="E462" s="443"/>
      <c r="F462" s="442">
        <f t="shared" si="4"/>
        <v>0</v>
      </c>
      <c r="G462" s="163"/>
      <c r="H462" s="163"/>
    </row>
    <row r="463" spans="1:8" s="72" customFormat="1" ht="12.75">
      <c r="A463" s="318" t="s">
        <v>396</v>
      </c>
      <c r="B463" s="317" t="s">
        <v>413</v>
      </c>
      <c r="C463" s="113" t="s">
        <v>215</v>
      </c>
      <c r="D463" s="461">
        <v>180</v>
      </c>
      <c r="E463" s="443"/>
      <c r="F463" s="442">
        <f t="shared" si="4"/>
        <v>0</v>
      </c>
      <c r="G463" s="163"/>
      <c r="H463" s="163"/>
    </row>
    <row r="464" spans="1:8" s="72" customFormat="1" ht="14.25">
      <c r="A464" s="318" t="s">
        <v>396</v>
      </c>
      <c r="B464" s="317" t="s">
        <v>414</v>
      </c>
      <c r="C464" s="113" t="s">
        <v>215</v>
      </c>
      <c r="D464" s="461">
        <v>20</v>
      </c>
      <c r="E464" s="443"/>
      <c r="F464" s="442">
        <f t="shared" si="4"/>
        <v>0</v>
      </c>
      <c r="G464" s="163"/>
      <c r="H464" s="163"/>
    </row>
    <row r="465" spans="1:8" s="72" customFormat="1" ht="14.25">
      <c r="A465" s="318" t="s">
        <v>396</v>
      </c>
      <c r="B465" s="317" t="s">
        <v>415</v>
      </c>
      <c r="C465" s="113" t="s">
        <v>215</v>
      </c>
      <c r="D465" s="461">
        <v>10</v>
      </c>
      <c r="E465" s="443"/>
      <c r="F465" s="442">
        <f t="shared" si="4"/>
        <v>0</v>
      </c>
      <c r="G465" s="163"/>
      <c r="H465" s="163"/>
    </row>
    <row r="466" spans="1:11" s="72" customFormat="1" ht="38.25">
      <c r="A466" s="218">
        <v>2</v>
      </c>
      <c r="B466" s="317" t="s">
        <v>497</v>
      </c>
      <c r="C466" s="113"/>
      <c r="D466" s="461"/>
      <c r="E466" s="283"/>
      <c r="F466" s="439"/>
      <c r="G466" s="163"/>
      <c r="H466" s="163"/>
      <c r="I466" s="144"/>
      <c r="J466" s="144"/>
      <c r="K466" s="144"/>
    </row>
    <row r="467" spans="1:11" s="72" customFormat="1" ht="12.75">
      <c r="A467" s="218" t="s">
        <v>396</v>
      </c>
      <c r="B467" s="317" t="s">
        <v>416</v>
      </c>
      <c r="C467" s="113" t="s">
        <v>324</v>
      </c>
      <c r="D467" s="461">
        <v>2</v>
      </c>
      <c r="E467" s="443"/>
      <c r="F467" s="442">
        <f aca="true" t="shared" si="5" ref="F467:F475">E467*D467</f>
        <v>0</v>
      </c>
      <c r="G467" s="163"/>
      <c r="H467" s="163"/>
      <c r="I467" s="144"/>
      <c r="J467" s="144"/>
      <c r="K467" s="144"/>
    </row>
    <row r="468" spans="1:11" s="72" customFormat="1" ht="12.75">
      <c r="A468" s="218" t="s">
        <v>396</v>
      </c>
      <c r="B468" s="317" t="s">
        <v>417</v>
      </c>
      <c r="C468" s="113" t="s">
        <v>324</v>
      </c>
      <c r="D468" s="461">
        <v>2</v>
      </c>
      <c r="E468" s="443"/>
      <c r="F468" s="442">
        <f t="shared" si="5"/>
        <v>0</v>
      </c>
      <c r="G468" s="163"/>
      <c r="H468" s="163"/>
      <c r="I468" s="144"/>
      <c r="J468" s="144"/>
      <c r="K468" s="144"/>
    </row>
    <row r="469" spans="1:11" s="72" customFormat="1" ht="12.75">
      <c r="A469" s="218" t="s">
        <v>396</v>
      </c>
      <c r="B469" s="317" t="s">
        <v>418</v>
      </c>
      <c r="C469" s="113" t="s">
        <v>324</v>
      </c>
      <c r="D469" s="461">
        <v>3</v>
      </c>
      <c r="E469" s="443"/>
      <c r="F469" s="442">
        <f t="shared" si="5"/>
        <v>0</v>
      </c>
      <c r="G469" s="163"/>
      <c r="H469" s="163"/>
      <c r="I469" s="144"/>
      <c r="J469" s="144"/>
      <c r="K469" s="144"/>
    </row>
    <row r="470" spans="1:12" s="72" customFormat="1" ht="12.75">
      <c r="A470" s="218" t="s">
        <v>396</v>
      </c>
      <c r="B470" s="317" t="s">
        <v>419</v>
      </c>
      <c r="C470" s="113" t="s">
        <v>51</v>
      </c>
      <c r="D470" s="461">
        <v>2</v>
      </c>
      <c r="E470" s="443"/>
      <c r="F470" s="442">
        <f t="shared" si="5"/>
        <v>0</v>
      </c>
      <c r="G470" s="163"/>
      <c r="H470" s="163"/>
      <c r="I470" s="144"/>
      <c r="J470" s="144"/>
      <c r="K470" s="144"/>
      <c r="L470" s="323"/>
    </row>
    <row r="471" spans="1:12" s="72" customFormat="1" ht="12.75">
      <c r="A471" s="218" t="s">
        <v>396</v>
      </c>
      <c r="B471" s="317" t="s">
        <v>420</v>
      </c>
      <c r="C471" s="113" t="s">
        <v>51</v>
      </c>
      <c r="D471" s="461">
        <v>2</v>
      </c>
      <c r="E471" s="443"/>
      <c r="F471" s="442">
        <f t="shared" si="5"/>
        <v>0</v>
      </c>
      <c r="G471" s="163"/>
      <c r="H471" s="163"/>
      <c r="I471" s="144"/>
      <c r="J471" s="144"/>
      <c r="K471" s="144"/>
      <c r="L471" s="323"/>
    </row>
    <row r="472" spans="1:12" s="72" customFormat="1" ht="38.25">
      <c r="A472" s="218" t="s">
        <v>396</v>
      </c>
      <c r="B472" s="317" t="s">
        <v>496</v>
      </c>
      <c r="C472" s="113" t="s">
        <v>51</v>
      </c>
      <c r="D472" s="461">
        <v>13</v>
      </c>
      <c r="E472" s="443"/>
      <c r="F472" s="442">
        <f>E472*D472</f>
        <v>0</v>
      </c>
      <c r="G472" s="163"/>
      <c r="H472" s="163"/>
      <c r="I472" s="144"/>
      <c r="J472" s="144"/>
      <c r="K472" s="144"/>
      <c r="L472" s="323"/>
    </row>
    <row r="473" spans="1:12" s="72" customFormat="1" ht="12.75">
      <c r="A473" s="218" t="s">
        <v>396</v>
      </c>
      <c r="B473" s="317" t="s">
        <v>421</v>
      </c>
      <c r="C473" s="113" t="s">
        <v>51</v>
      </c>
      <c r="D473" s="461">
        <v>2</v>
      </c>
      <c r="E473" s="443"/>
      <c r="F473" s="442">
        <f t="shared" si="5"/>
        <v>0</v>
      </c>
      <c r="G473" s="163"/>
      <c r="H473" s="163"/>
      <c r="I473" s="144"/>
      <c r="J473" s="144"/>
      <c r="K473" s="144"/>
      <c r="L473" s="323"/>
    </row>
    <row r="474" spans="1:12" s="72" customFormat="1" ht="38.25">
      <c r="A474" s="218">
        <v>3</v>
      </c>
      <c r="B474" s="317" t="s">
        <v>422</v>
      </c>
      <c r="C474" s="113" t="s">
        <v>215</v>
      </c>
      <c r="D474" s="461">
        <v>20</v>
      </c>
      <c r="E474" s="443"/>
      <c r="F474" s="442">
        <f t="shared" si="5"/>
        <v>0</v>
      </c>
      <c r="G474" s="163"/>
      <c r="H474" s="163"/>
      <c r="L474" s="323"/>
    </row>
    <row r="475" spans="1:8" s="72" customFormat="1" ht="25.5">
      <c r="A475" s="218">
        <v>4</v>
      </c>
      <c r="B475" s="317" t="s">
        <v>423</v>
      </c>
      <c r="C475" s="113" t="s">
        <v>51</v>
      </c>
      <c r="D475" s="461">
        <v>3</v>
      </c>
      <c r="E475" s="443"/>
      <c r="F475" s="442">
        <f t="shared" si="5"/>
        <v>0</v>
      </c>
      <c r="G475" s="163"/>
      <c r="H475" s="163"/>
    </row>
    <row r="476" spans="1:11" s="72" customFormat="1" ht="39.75">
      <c r="A476" s="218">
        <v>5</v>
      </c>
      <c r="B476" s="317" t="s">
        <v>424</v>
      </c>
      <c r="C476" s="113" t="s">
        <v>397</v>
      </c>
      <c r="D476" s="461">
        <v>3</v>
      </c>
      <c r="E476" s="443"/>
      <c r="F476" s="442">
        <f>E476*D476</f>
        <v>0</v>
      </c>
      <c r="G476" s="163"/>
      <c r="H476" s="163"/>
      <c r="I476" s="144"/>
      <c r="J476" s="144"/>
      <c r="K476" s="144"/>
    </row>
    <row r="477" spans="1:8" s="72" customFormat="1" ht="26.25" thickBot="1">
      <c r="A477" s="218">
        <v>6</v>
      </c>
      <c r="B477" s="324" t="s">
        <v>407</v>
      </c>
      <c r="C477" s="113" t="s">
        <v>397</v>
      </c>
      <c r="D477" s="461">
        <v>1</v>
      </c>
      <c r="E477" s="443"/>
      <c r="F477" s="442">
        <f>E477*D477</f>
        <v>0</v>
      </c>
      <c r="G477" s="163"/>
      <c r="H477" s="163"/>
    </row>
    <row r="478" spans="1:11" s="72" customFormat="1" ht="13.5" thickBot="1">
      <c r="A478" s="218"/>
      <c r="B478" s="320" t="s">
        <v>425</v>
      </c>
      <c r="C478" s="482"/>
      <c r="D478" s="479"/>
      <c r="E478" s="437"/>
      <c r="F478" s="440">
        <f>SUM(F459:F477)</f>
        <v>0</v>
      </c>
      <c r="G478" s="163"/>
      <c r="H478" s="163"/>
      <c r="I478" s="144"/>
      <c r="J478" s="144"/>
      <c r="K478" s="144"/>
    </row>
    <row r="479" spans="1:11" s="72" customFormat="1" ht="12.75">
      <c r="A479" s="218"/>
      <c r="B479" s="321"/>
      <c r="C479" s="105"/>
      <c r="D479" s="234"/>
      <c r="E479" s="108"/>
      <c r="F479" s="108"/>
      <c r="G479" s="163"/>
      <c r="H479" s="163"/>
      <c r="I479" s="144"/>
      <c r="J479" s="144"/>
      <c r="K479" s="144"/>
    </row>
    <row r="480" spans="1:11" s="72" customFormat="1" ht="12.75">
      <c r="A480" s="218"/>
      <c r="B480" s="321"/>
      <c r="C480" s="105"/>
      <c r="D480" s="234"/>
      <c r="E480" s="108"/>
      <c r="F480" s="108"/>
      <c r="G480" s="163"/>
      <c r="H480" s="163"/>
      <c r="I480" s="144"/>
      <c r="J480" s="144"/>
      <c r="K480" s="144"/>
    </row>
    <row r="481" spans="1:8" s="72" customFormat="1" ht="12.75">
      <c r="A481" s="218"/>
      <c r="B481" s="322" t="s">
        <v>426</v>
      </c>
      <c r="C481" s="113"/>
      <c r="D481" s="461"/>
      <c r="E481" s="283"/>
      <c r="F481" s="439"/>
      <c r="G481" s="163"/>
      <c r="H481" s="163"/>
    </row>
    <row r="482" spans="1:8" s="72" customFormat="1" ht="12.75">
      <c r="A482" s="218"/>
      <c r="B482" s="317"/>
      <c r="C482" s="113"/>
      <c r="D482" s="461"/>
      <c r="E482" s="283"/>
      <c r="F482" s="439"/>
      <c r="G482" s="163"/>
      <c r="H482" s="163"/>
    </row>
    <row r="483" spans="1:8" s="72" customFormat="1" ht="76.5">
      <c r="A483" s="218">
        <v>1</v>
      </c>
      <c r="B483" s="325" t="s">
        <v>427</v>
      </c>
      <c r="C483" s="113" t="s">
        <v>215</v>
      </c>
      <c r="D483" s="461">
        <v>40</v>
      </c>
      <c r="E483" s="443"/>
      <c r="F483" s="442">
        <f>E483*D483</f>
        <v>0</v>
      </c>
      <c r="G483" s="163"/>
      <c r="H483" s="163"/>
    </row>
    <row r="484" spans="1:6" s="72" customFormat="1" ht="13.5" thickBot="1">
      <c r="A484" s="218">
        <v>2</v>
      </c>
      <c r="B484" s="317" t="s">
        <v>428</v>
      </c>
      <c r="C484" s="113" t="s">
        <v>11</v>
      </c>
      <c r="D484" s="461">
        <v>1</v>
      </c>
      <c r="E484" s="443"/>
      <c r="F484" s="442">
        <f>E484*D484</f>
        <v>0</v>
      </c>
    </row>
    <row r="485" spans="1:8" s="72" customFormat="1" ht="13.5" thickBot="1">
      <c r="A485" s="218"/>
      <c r="B485" s="320" t="s">
        <v>0</v>
      </c>
      <c r="C485" s="482"/>
      <c r="D485" s="479"/>
      <c r="E485" s="441"/>
      <c r="F485" s="440">
        <f>SUM(F483:F484)</f>
        <v>0</v>
      </c>
      <c r="G485" s="163"/>
      <c r="H485" s="163"/>
    </row>
    <row r="486" spans="1:11" s="72" customFormat="1" ht="12.75">
      <c r="A486" s="218"/>
      <c r="B486" s="321"/>
      <c r="C486" s="105"/>
      <c r="D486" s="234"/>
      <c r="E486" s="108"/>
      <c r="F486" s="108"/>
      <c r="G486" s="163"/>
      <c r="H486" s="163"/>
      <c r="I486" s="144"/>
      <c r="J486" s="144"/>
      <c r="K486" s="144"/>
    </row>
    <row r="487" spans="1:11" s="72" customFormat="1" ht="12.75">
      <c r="A487" s="218"/>
      <c r="B487" s="321"/>
      <c r="C487" s="105"/>
      <c r="D487" s="234"/>
      <c r="E487" s="108"/>
      <c r="F487" s="108"/>
      <c r="G487" s="163"/>
      <c r="H487" s="163"/>
      <c r="I487" s="144"/>
      <c r="J487" s="144"/>
      <c r="K487" s="144"/>
    </row>
    <row r="488" spans="1:11" s="329" customFormat="1" ht="12.75">
      <c r="A488" s="326"/>
      <c r="B488" s="327" t="s">
        <v>429</v>
      </c>
      <c r="C488" s="481"/>
      <c r="D488" s="436"/>
      <c r="E488" s="435"/>
      <c r="F488" s="435"/>
      <c r="G488" s="328"/>
      <c r="H488" s="328"/>
      <c r="I488" s="328"/>
      <c r="J488" s="328"/>
      <c r="K488" s="328"/>
    </row>
    <row r="489" spans="1:11" s="329" customFormat="1" ht="12.75">
      <c r="A489" s="326"/>
      <c r="B489" s="327"/>
      <c r="C489" s="481"/>
      <c r="D489" s="436"/>
      <c r="E489" s="435"/>
      <c r="F489" s="435"/>
      <c r="G489" s="328"/>
      <c r="H489" s="328"/>
      <c r="I489" s="328"/>
      <c r="J489" s="328"/>
      <c r="K489" s="328"/>
    </row>
    <row r="490" spans="1:14" s="316" customFormat="1" ht="169.5" customHeight="1">
      <c r="A490" s="330">
        <v>1</v>
      </c>
      <c r="B490" s="331" t="s">
        <v>494</v>
      </c>
      <c r="C490" s="480" t="s">
        <v>51</v>
      </c>
      <c r="D490" s="434">
        <v>20</v>
      </c>
      <c r="E490" s="433"/>
      <c r="F490" s="442">
        <f>E490*D490</f>
        <v>0</v>
      </c>
      <c r="G490" s="332"/>
      <c r="H490" s="332"/>
      <c r="I490" s="332"/>
      <c r="J490" s="332"/>
      <c r="K490" s="332"/>
      <c r="L490" s="333"/>
      <c r="M490" s="334"/>
      <c r="N490" s="334"/>
    </row>
    <row r="491" spans="1:12" s="337" customFormat="1" ht="51.75" thickBot="1">
      <c r="A491" s="218">
        <v>2</v>
      </c>
      <c r="B491" s="317" t="s">
        <v>495</v>
      </c>
      <c r="C491" s="113" t="s">
        <v>51</v>
      </c>
      <c r="D491" s="461">
        <v>3</v>
      </c>
      <c r="E491" s="283"/>
      <c r="F491" s="335">
        <f>E491*D491</f>
        <v>0</v>
      </c>
      <c r="G491" s="336"/>
      <c r="H491" s="336"/>
      <c r="I491" s="336"/>
      <c r="L491" s="338"/>
    </row>
    <row r="492" spans="1:6" s="311" customFormat="1" ht="13.5" thickBot="1">
      <c r="A492" s="251"/>
      <c r="B492" s="339" t="s">
        <v>430</v>
      </c>
      <c r="C492" s="479"/>
      <c r="D492" s="478"/>
      <c r="E492" s="340"/>
      <c r="F492" s="341">
        <f>SUM(F490:F491)</f>
        <v>0</v>
      </c>
    </row>
    <row r="493" spans="1:8" s="72" customFormat="1" ht="12.75">
      <c r="A493" s="218"/>
      <c r="B493" s="321"/>
      <c r="C493" s="105"/>
      <c r="D493" s="234"/>
      <c r="E493" s="438"/>
      <c r="F493" s="108"/>
      <c r="G493" s="163"/>
      <c r="H493" s="163"/>
    </row>
    <row r="494" spans="1:8" s="72" customFormat="1" ht="12.75">
      <c r="A494" s="218"/>
      <c r="B494" s="321"/>
      <c r="C494" s="105"/>
      <c r="D494" s="234"/>
      <c r="E494" s="108"/>
      <c r="F494" s="108"/>
      <c r="G494" s="163"/>
      <c r="H494" s="163"/>
    </row>
    <row r="495" spans="1:8" s="72" customFormat="1" ht="12.75">
      <c r="A495" s="218"/>
      <c r="B495" s="321"/>
      <c r="C495" s="105"/>
      <c r="D495" s="234"/>
      <c r="E495" s="108"/>
      <c r="F495" s="108"/>
      <c r="G495" s="163"/>
      <c r="H495" s="163"/>
    </row>
    <row r="496" spans="1:8" s="72" customFormat="1" ht="12.75">
      <c r="A496" s="218"/>
      <c r="B496" s="321" t="s">
        <v>431</v>
      </c>
      <c r="C496" s="105"/>
      <c r="D496" s="234"/>
      <c r="E496" s="108"/>
      <c r="F496" s="108"/>
      <c r="G496" s="163"/>
      <c r="H496" s="163"/>
    </row>
    <row r="497" spans="1:8" s="72" customFormat="1" ht="12.75">
      <c r="A497" s="218"/>
      <c r="B497" s="321"/>
      <c r="C497" s="105"/>
      <c r="D497" s="234"/>
      <c r="E497" s="108"/>
      <c r="F497" s="108"/>
      <c r="G497" s="163"/>
      <c r="H497" s="163"/>
    </row>
    <row r="498" spans="1:8" s="72" customFormat="1" ht="12.75">
      <c r="A498" s="342"/>
      <c r="B498" s="321" t="s">
        <v>432</v>
      </c>
      <c r="C498" s="105"/>
      <c r="D498" s="234"/>
      <c r="E498" s="108"/>
      <c r="F498" s="108"/>
      <c r="G498" s="163"/>
      <c r="H498" s="163"/>
    </row>
    <row r="499" spans="1:8" s="72" customFormat="1" ht="65.25" customHeight="1">
      <c r="A499" s="218">
        <v>1</v>
      </c>
      <c r="B499" s="317" t="s">
        <v>433</v>
      </c>
      <c r="C499" s="113"/>
      <c r="D499" s="461"/>
      <c r="E499" s="443"/>
      <c r="F499" s="442"/>
      <c r="G499" s="163"/>
      <c r="H499" s="163"/>
    </row>
    <row r="500" spans="1:8" s="72" customFormat="1" ht="12.75">
      <c r="A500" s="218"/>
      <c r="B500" s="317" t="s">
        <v>400</v>
      </c>
      <c r="C500" s="113" t="s">
        <v>215</v>
      </c>
      <c r="D500" s="461">
        <v>15</v>
      </c>
      <c r="E500" s="443"/>
      <c r="F500" s="442">
        <f aca="true" t="shared" si="6" ref="F500:F505">D500*E500</f>
        <v>0</v>
      </c>
      <c r="G500" s="163"/>
      <c r="H500" s="163"/>
    </row>
    <row r="501" spans="1:8" s="72" customFormat="1" ht="38.25">
      <c r="A501" s="218">
        <v>2</v>
      </c>
      <c r="B501" s="317" t="s">
        <v>434</v>
      </c>
      <c r="C501" s="113" t="s">
        <v>215</v>
      </c>
      <c r="D501" s="461">
        <v>50</v>
      </c>
      <c r="E501" s="443"/>
      <c r="F501" s="442">
        <f t="shared" si="6"/>
        <v>0</v>
      </c>
      <c r="G501" s="163"/>
      <c r="H501" s="163"/>
    </row>
    <row r="502" spans="1:9" s="337" customFormat="1" ht="25.5">
      <c r="A502" s="218">
        <v>3</v>
      </c>
      <c r="B502" s="317" t="s">
        <v>435</v>
      </c>
      <c r="C502" s="113" t="s">
        <v>215</v>
      </c>
      <c r="D502" s="461">
        <v>440</v>
      </c>
      <c r="E502" s="443"/>
      <c r="F502" s="442">
        <f t="shared" si="6"/>
        <v>0</v>
      </c>
      <c r="G502" s="336"/>
      <c r="H502" s="336"/>
      <c r="I502" s="336"/>
    </row>
    <row r="503" spans="1:11" s="72" customFormat="1" ht="69.75" customHeight="1">
      <c r="A503" s="218">
        <v>4</v>
      </c>
      <c r="B503" s="317" t="s">
        <v>493</v>
      </c>
      <c r="C503" s="113" t="s">
        <v>51</v>
      </c>
      <c r="D503" s="461">
        <v>8</v>
      </c>
      <c r="E503" s="443"/>
      <c r="F503" s="442">
        <f>E503*D503</f>
        <v>0</v>
      </c>
      <c r="G503" s="163"/>
      <c r="H503" s="163"/>
      <c r="I503" s="144"/>
      <c r="J503" s="144"/>
      <c r="K503" s="144"/>
    </row>
    <row r="504" spans="1:9" s="337" customFormat="1" ht="25.5">
      <c r="A504" s="218">
        <v>5</v>
      </c>
      <c r="B504" s="317" t="s">
        <v>436</v>
      </c>
      <c r="C504" s="113" t="s">
        <v>51</v>
      </c>
      <c r="D504" s="461">
        <v>32</v>
      </c>
      <c r="E504" s="443"/>
      <c r="F504" s="442">
        <f t="shared" si="6"/>
        <v>0</v>
      </c>
      <c r="G504" s="336"/>
      <c r="H504" s="336"/>
      <c r="I504" s="336"/>
    </row>
    <row r="505" spans="1:9" s="337" customFormat="1" ht="26.25" thickBot="1">
      <c r="A505" s="218">
        <v>6</v>
      </c>
      <c r="B505" s="317" t="s">
        <v>437</v>
      </c>
      <c r="C505" s="113" t="s">
        <v>397</v>
      </c>
      <c r="D505" s="461">
        <v>1</v>
      </c>
      <c r="E505" s="443"/>
      <c r="F505" s="442">
        <f t="shared" si="6"/>
        <v>0</v>
      </c>
      <c r="G505" s="336"/>
      <c r="H505" s="336"/>
      <c r="I505" s="336"/>
    </row>
    <row r="506" spans="1:9" s="337" customFormat="1" ht="13.5" thickBot="1">
      <c r="A506" s="218"/>
      <c r="B506" s="320" t="s">
        <v>438</v>
      </c>
      <c r="C506" s="482"/>
      <c r="D506" s="479"/>
      <c r="E506" s="441"/>
      <c r="F506" s="440">
        <f>SUM(F499:F505)</f>
        <v>0</v>
      </c>
      <c r="G506" s="343"/>
      <c r="H506" s="343"/>
      <c r="I506" s="343"/>
    </row>
    <row r="507" spans="1:9" s="337" customFormat="1" ht="12.75">
      <c r="A507" s="218"/>
      <c r="B507" s="317"/>
      <c r="C507" s="113"/>
      <c r="D507" s="461"/>
      <c r="E507" s="283"/>
      <c r="F507" s="439"/>
      <c r="G507" s="343"/>
      <c r="H507" s="343"/>
      <c r="I507" s="343"/>
    </row>
    <row r="508" spans="1:8" s="72" customFormat="1" ht="12.75" customHeight="1">
      <c r="A508" s="344"/>
      <c r="B508" s="345"/>
      <c r="C508" s="477"/>
      <c r="D508" s="432"/>
      <c r="E508" s="431"/>
      <c r="F508" s="430"/>
      <c r="G508" s="163"/>
      <c r="H508" s="163"/>
    </row>
    <row r="509" spans="1:8" s="72" customFormat="1" ht="12.75">
      <c r="A509" s="218"/>
      <c r="B509" s="346"/>
      <c r="C509" s="105"/>
      <c r="D509" s="234"/>
      <c r="E509" s="438"/>
      <c r="F509" s="108"/>
      <c r="G509" s="163"/>
      <c r="H509" s="163"/>
    </row>
    <row r="510" spans="1:8" s="72" customFormat="1" ht="12.75">
      <c r="A510" s="218"/>
      <c r="B510" s="346"/>
      <c r="C510" s="105"/>
      <c r="D510" s="234"/>
      <c r="E510" s="438"/>
      <c r="F510" s="108"/>
      <c r="G510" s="163"/>
      <c r="H510" s="163"/>
    </row>
    <row r="511" spans="1:8" s="72" customFormat="1" ht="12.75">
      <c r="A511" s="218"/>
      <c r="B511" s="347" t="s">
        <v>439</v>
      </c>
      <c r="C511" s="113"/>
      <c r="D511" s="461"/>
      <c r="E511" s="283"/>
      <c r="F511" s="283"/>
      <c r="G511" s="163"/>
      <c r="H511" s="163"/>
    </row>
    <row r="512" spans="1:8" s="72" customFormat="1" ht="12.75">
      <c r="A512" s="218"/>
      <c r="B512" s="347"/>
      <c r="C512" s="113"/>
      <c r="D512" s="461"/>
      <c r="E512" s="283"/>
      <c r="F512" s="283"/>
      <c r="G512" s="163"/>
      <c r="H512" s="163"/>
    </row>
    <row r="513" spans="1:8" s="72" customFormat="1" ht="38.25">
      <c r="A513" s="218">
        <v>1</v>
      </c>
      <c r="B513" s="319" t="s">
        <v>440</v>
      </c>
      <c r="C513" s="476" t="s">
        <v>11</v>
      </c>
      <c r="D513" s="461">
        <v>1</v>
      </c>
      <c r="E513" s="443"/>
      <c r="F513" s="442">
        <f>D513*E513</f>
        <v>0</v>
      </c>
      <c r="G513" s="163"/>
      <c r="H513" s="163"/>
    </row>
    <row r="514" spans="1:8" s="72" customFormat="1" ht="51">
      <c r="A514" s="218">
        <v>2</v>
      </c>
      <c r="B514" s="319" t="s">
        <v>441</v>
      </c>
      <c r="C514" s="476" t="s">
        <v>11</v>
      </c>
      <c r="D514" s="461">
        <v>1</v>
      </c>
      <c r="E514" s="443"/>
      <c r="F514" s="442">
        <f>D514*E514</f>
        <v>0</v>
      </c>
      <c r="G514" s="163"/>
      <c r="H514" s="163"/>
    </row>
    <row r="515" spans="1:8" s="72" customFormat="1" ht="25.5">
      <c r="A515" s="218">
        <v>3</v>
      </c>
      <c r="B515" s="319" t="s">
        <v>442</v>
      </c>
      <c r="C515" s="476" t="s">
        <v>11</v>
      </c>
      <c r="D515" s="461">
        <v>1</v>
      </c>
      <c r="E515" s="443"/>
      <c r="F515" s="442">
        <f>D515*E515</f>
        <v>0</v>
      </c>
      <c r="G515" s="163"/>
      <c r="H515" s="163"/>
    </row>
    <row r="516" spans="1:9" s="72" customFormat="1" ht="38.25">
      <c r="A516" s="348">
        <v>4</v>
      </c>
      <c r="B516" s="349" t="s">
        <v>443</v>
      </c>
      <c r="C516" s="480" t="s">
        <v>11</v>
      </c>
      <c r="D516" s="434">
        <v>1</v>
      </c>
      <c r="E516" s="443"/>
      <c r="F516" s="442">
        <f>E516*D516</f>
        <v>0</v>
      </c>
      <c r="G516" s="163"/>
      <c r="H516" s="163"/>
      <c r="I516" s="130"/>
    </row>
    <row r="517" spans="1:9" s="72" customFormat="1" ht="39" thickBot="1">
      <c r="A517" s="348">
        <v>5</v>
      </c>
      <c r="B517" s="349" t="s">
        <v>444</v>
      </c>
      <c r="C517" s="480" t="s">
        <v>51</v>
      </c>
      <c r="D517" s="434">
        <v>10</v>
      </c>
      <c r="E517" s="443"/>
      <c r="F517" s="442">
        <f>E517*D517</f>
        <v>0</v>
      </c>
      <c r="G517" s="163"/>
      <c r="H517" s="163"/>
      <c r="I517" s="130"/>
    </row>
    <row r="518" spans="1:8" s="72" customFormat="1" ht="13.5" thickBot="1">
      <c r="A518" s="218"/>
      <c r="B518" s="350" t="s">
        <v>445</v>
      </c>
      <c r="C518" s="482"/>
      <c r="D518" s="479"/>
      <c r="E518" s="441"/>
      <c r="F518" s="440">
        <f>SUM(F513:F517)</f>
        <v>0</v>
      </c>
      <c r="G518" s="163"/>
      <c r="H518" s="163"/>
    </row>
    <row r="519" spans="1:8" s="72" customFormat="1" ht="17.25" customHeight="1">
      <c r="A519" s="218"/>
      <c r="B519" s="346"/>
      <c r="C519" s="105"/>
      <c r="D519" s="234"/>
      <c r="E519" s="438"/>
      <c r="F519" s="108"/>
      <c r="G519" s="163"/>
      <c r="H519" s="163"/>
    </row>
    <row r="520" spans="2:8" s="72" customFormat="1" ht="12.75">
      <c r="B520" s="118" t="s">
        <v>446</v>
      </c>
      <c r="C520" s="113"/>
      <c r="D520" s="461"/>
      <c r="E520" s="131"/>
      <c r="F520" s="131"/>
      <c r="G520" s="163"/>
      <c r="H520" s="163"/>
    </row>
    <row r="521" spans="3:8" s="72" customFormat="1" ht="12.75">
      <c r="C521" s="113"/>
      <c r="D521" s="461"/>
      <c r="E521" s="131"/>
      <c r="F521" s="131"/>
      <c r="G521" s="163"/>
      <c r="H521" s="163"/>
    </row>
    <row r="522" spans="1:6" s="72" customFormat="1" ht="38.25">
      <c r="A522" s="218">
        <v>1</v>
      </c>
      <c r="B522" s="317" t="s">
        <v>525</v>
      </c>
      <c r="C522" s="113" t="s">
        <v>397</v>
      </c>
      <c r="D522" s="461">
        <v>1</v>
      </c>
      <c r="E522" s="283"/>
      <c r="F522" s="442">
        <f>D522*E522</f>
        <v>0</v>
      </c>
    </row>
    <row r="523" spans="1:6" s="72" customFormat="1" ht="78" customHeight="1">
      <c r="A523" s="218"/>
      <c r="B523" s="317" t="s">
        <v>447</v>
      </c>
      <c r="C523" s="113"/>
      <c r="D523" s="461"/>
      <c r="E523" s="283"/>
      <c r="F523" s="108"/>
    </row>
    <row r="524" spans="1:6" s="72" customFormat="1" ht="25.5">
      <c r="A524" s="218"/>
      <c r="B524" s="317" t="s">
        <v>448</v>
      </c>
      <c r="C524" s="113"/>
      <c r="D524" s="461"/>
      <c r="E524" s="283"/>
      <c r="F524" s="108"/>
    </row>
    <row r="525" spans="1:6" s="72" customFormat="1" ht="12.75">
      <c r="A525" s="218"/>
      <c r="B525" s="317" t="s">
        <v>449</v>
      </c>
      <c r="C525" s="113"/>
      <c r="D525" s="461"/>
      <c r="E525" s="283"/>
      <c r="F525" s="108"/>
    </row>
    <row r="526" spans="1:6" s="72" customFormat="1" ht="12.75">
      <c r="A526" s="218"/>
      <c r="B526" s="317" t="s">
        <v>450</v>
      </c>
      <c r="C526" s="113"/>
      <c r="D526" s="461"/>
      <c r="E526" s="283"/>
      <c r="F526" s="108"/>
    </row>
    <row r="527" spans="1:6" s="72" customFormat="1" ht="12.75">
      <c r="A527" s="218"/>
      <c r="B527" s="317" t="s">
        <v>451</v>
      </c>
      <c r="C527" s="113"/>
      <c r="D527" s="461"/>
      <c r="E527" s="283"/>
      <c r="F527" s="108"/>
    </row>
    <row r="528" spans="1:6" s="72" customFormat="1" ht="12.75">
      <c r="A528" s="218"/>
      <c r="B528" s="317" t="s">
        <v>452</v>
      </c>
      <c r="C528" s="113"/>
      <c r="D528" s="461"/>
      <c r="E528" s="283"/>
      <c r="F528" s="108"/>
    </row>
    <row r="529" spans="1:6" s="72" customFormat="1" ht="25.5">
      <c r="A529" s="218"/>
      <c r="B529" s="317" t="s">
        <v>453</v>
      </c>
      <c r="C529" s="113"/>
      <c r="D529" s="461"/>
      <c r="E529" s="283"/>
      <c r="F529" s="108"/>
    </row>
    <row r="530" spans="1:6" s="72" customFormat="1" ht="12.75">
      <c r="A530" s="218"/>
      <c r="B530" s="317" t="s">
        <v>454</v>
      </c>
      <c r="C530" s="113"/>
      <c r="D530" s="461"/>
      <c r="E530" s="283"/>
      <c r="F530" s="108"/>
    </row>
    <row r="531" spans="1:6" s="72" customFormat="1" ht="12.75">
      <c r="A531" s="218"/>
      <c r="B531" s="317" t="s">
        <v>455</v>
      </c>
      <c r="C531" s="113"/>
      <c r="D531" s="461"/>
      <c r="E531" s="283"/>
      <c r="F531" s="108"/>
    </row>
    <row r="532" spans="1:6" s="72" customFormat="1" ht="12.75">
      <c r="A532" s="218"/>
      <c r="B532" s="317" t="s">
        <v>456</v>
      </c>
      <c r="C532" s="113"/>
      <c r="D532" s="461"/>
      <c r="E532" s="283"/>
      <c r="F532" s="108"/>
    </row>
    <row r="533" spans="1:6" s="72" customFormat="1" ht="25.5">
      <c r="A533" s="218"/>
      <c r="B533" s="317" t="s">
        <v>457</v>
      </c>
      <c r="C533" s="113"/>
      <c r="D533" s="461"/>
      <c r="E533" s="283"/>
      <c r="F533" s="108"/>
    </row>
    <row r="534" spans="1:6" s="72" customFormat="1" ht="51">
      <c r="A534" s="218">
        <v>2</v>
      </c>
      <c r="B534" s="317" t="s">
        <v>458</v>
      </c>
      <c r="C534" s="113" t="s">
        <v>397</v>
      </c>
      <c r="D534" s="461">
        <v>1</v>
      </c>
      <c r="E534" s="283"/>
      <c r="F534" s="442">
        <f>D534*E534</f>
        <v>0</v>
      </c>
    </row>
    <row r="535" spans="1:6" s="72" customFormat="1" ht="67.5" customHeight="1" thickBot="1">
      <c r="A535" s="218">
        <v>3</v>
      </c>
      <c r="B535" s="317" t="s">
        <v>459</v>
      </c>
      <c r="C535" s="113" t="s">
        <v>397</v>
      </c>
      <c r="D535" s="461">
        <v>1</v>
      </c>
      <c r="E535" s="283"/>
      <c r="F535" s="442">
        <f>D535*E535</f>
        <v>0</v>
      </c>
    </row>
    <row r="536" spans="1:6" s="72" customFormat="1" ht="13.5" thickBot="1">
      <c r="A536" s="218"/>
      <c r="B536" s="350" t="s">
        <v>460</v>
      </c>
      <c r="C536" s="482"/>
      <c r="D536" s="479"/>
      <c r="E536" s="441"/>
      <c r="F536" s="429">
        <f>SUM(F522:F535)</f>
        <v>0</v>
      </c>
    </row>
    <row r="537" spans="3:6" s="72" customFormat="1" ht="12.75">
      <c r="C537" s="113"/>
      <c r="D537" s="461"/>
      <c r="E537" s="131"/>
      <c r="F537" s="131"/>
    </row>
    <row r="538" spans="3:6" s="72" customFormat="1" ht="9.75" customHeight="1">
      <c r="C538" s="113"/>
      <c r="D538" s="461"/>
      <c r="E538" s="131"/>
      <c r="F538" s="131"/>
    </row>
    <row r="539" spans="3:6" s="72" customFormat="1" ht="12.75">
      <c r="C539" s="113"/>
      <c r="D539" s="461"/>
      <c r="E539" s="131"/>
      <c r="F539" s="131"/>
    </row>
    <row r="540" spans="1:6" s="352" customFormat="1" ht="15">
      <c r="A540" s="390"/>
      <c r="B540" s="562" t="s">
        <v>489</v>
      </c>
      <c r="C540" s="562"/>
      <c r="D540" s="562"/>
      <c r="E540" s="428"/>
      <c r="F540" s="428"/>
    </row>
    <row r="541" spans="1:6" s="352" customFormat="1" ht="12.75" customHeight="1">
      <c r="A541" s="386"/>
      <c r="B541" s="387"/>
      <c r="C541" s="475"/>
      <c r="D541" s="427"/>
      <c r="E541" s="428"/>
      <c r="F541" s="428"/>
    </row>
    <row r="542" spans="1:6" s="352" customFormat="1" ht="15">
      <c r="A542" s="386" t="s">
        <v>461</v>
      </c>
      <c r="B542" s="147" t="s">
        <v>462</v>
      </c>
      <c r="C542" s="474"/>
      <c r="D542" s="442"/>
      <c r="E542" s="426"/>
      <c r="F542" s="425">
        <f>F451</f>
        <v>0</v>
      </c>
    </row>
    <row r="543" spans="1:6" s="352" customFormat="1" ht="15" customHeight="1">
      <c r="A543" s="386" t="s">
        <v>499</v>
      </c>
      <c r="B543" s="147" t="s">
        <v>463</v>
      </c>
      <c r="C543" s="474"/>
      <c r="D543" s="442"/>
      <c r="E543" s="426"/>
      <c r="F543" s="425">
        <f>F478</f>
        <v>0</v>
      </c>
    </row>
    <row r="544" spans="1:6" s="352" customFormat="1" ht="15">
      <c r="A544" s="386" t="s">
        <v>464</v>
      </c>
      <c r="B544" s="147" t="s">
        <v>465</v>
      </c>
      <c r="C544" s="474"/>
      <c r="D544" s="442"/>
      <c r="E544" s="426"/>
      <c r="F544" s="425">
        <f>F485</f>
        <v>0</v>
      </c>
    </row>
    <row r="545" spans="1:6" s="352" customFormat="1" ht="15">
      <c r="A545" s="386" t="s">
        <v>466</v>
      </c>
      <c r="B545" s="147" t="s">
        <v>467</v>
      </c>
      <c r="C545" s="474"/>
      <c r="D545" s="442"/>
      <c r="E545" s="426"/>
      <c r="F545" s="425">
        <f>F492</f>
        <v>0</v>
      </c>
    </row>
    <row r="546" spans="1:6" s="352" customFormat="1" ht="15">
      <c r="A546" s="386" t="s">
        <v>468</v>
      </c>
      <c r="B546" s="147" t="s">
        <v>469</v>
      </c>
      <c r="C546" s="474"/>
      <c r="D546" s="424"/>
      <c r="E546" s="426"/>
      <c r="F546" s="425">
        <f>F506</f>
        <v>0</v>
      </c>
    </row>
    <row r="547" spans="1:6" s="352" customFormat="1" ht="15">
      <c r="A547" s="386" t="s">
        <v>470</v>
      </c>
      <c r="B547" s="147" t="s">
        <v>90</v>
      </c>
      <c r="C547" s="474"/>
      <c r="D547" s="442"/>
      <c r="E547" s="426"/>
      <c r="F547" s="425">
        <f>F518</f>
        <v>0</v>
      </c>
    </row>
    <row r="548" spans="1:6" s="389" customFormat="1" ht="15">
      <c r="A548" s="388" t="s">
        <v>471</v>
      </c>
      <c r="B548" s="391" t="s">
        <v>472</v>
      </c>
      <c r="C548" s="473"/>
      <c r="D548" s="423"/>
      <c r="E548" s="422"/>
      <c r="F548" s="421">
        <f>F536</f>
        <v>0</v>
      </c>
    </row>
    <row r="549" spans="1:6" s="351" customFormat="1" ht="15">
      <c r="A549" s="386" t="s">
        <v>229</v>
      </c>
      <c r="B549" s="387" t="s">
        <v>517</v>
      </c>
      <c r="C549" s="474"/>
      <c r="D549" s="442"/>
      <c r="E549" s="426"/>
      <c r="F549" s="425">
        <f>SUM(F542:F548)</f>
        <v>0</v>
      </c>
    </row>
    <row r="550" spans="3:6" s="334" customFormat="1" ht="12.75">
      <c r="C550" s="474"/>
      <c r="D550" s="424"/>
      <c r="E550" s="426"/>
      <c r="F550" s="425"/>
    </row>
    <row r="551" spans="3:6" s="72" customFormat="1" ht="12.75">
      <c r="C551" s="113"/>
      <c r="D551" s="461"/>
      <c r="E551" s="131"/>
      <c r="F551" s="131"/>
    </row>
    <row r="552" spans="3:6" s="72" customFormat="1" ht="12.75">
      <c r="C552" s="113"/>
      <c r="D552" s="461"/>
      <c r="E552" s="131"/>
      <c r="F552" s="131"/>
    </row>
    <row r="553" spans="1:4" ht="15" thickBot="1">
      <c r="A553" s="89" t="s">
        <v>27</v>
      </c>
      <c r="B553" s="90" t="s">
        <v>477</v>
      </c>
      <c r="D553" s="259"/>
    </row>
    <row r="554" spans="1:4" ht="12.75">
      <c r="A554" s="8"/>
      <c r="D554" s="259"/>
    </row>
    <row r="555" spans="1:6" s="311" customFormat="1" ht="11.25" customHeight="1">
      <c r="A555" s="392"/>
      <c r="B555" s="393"/>
      <c r="C555" s="113"/>
      <c r="D555" s="420"/>
      <c r="E555" s="419"/>
      <c r="F555" s="418"/>
    </row>
    <row r="556" spans="1:6" s="312" customFormat="1" ht="82.5" customHeight="1">
      <c r="A556" s="2">
        <v>1</v>
      </c>
      <c r="B556" s="365" t="s">
        <v>492</v>
      </c>
      <c r="C556" s="113"/>
      <c r="D556" s="420"/>
      <c r="E556" s="419"/>
      <c r="F556" s="418"/>
    </row>
    <row r="557" spans="1:6" s="130" customFormat="1" ht="12.75">
      <c r="A557" s="2"/>
      <c r="B557" s="365" t="s">
        <v>486</v>
      </c>
      <c r="C557" s="113" t="s">
        <v>51</v>
      </c>
      <c r="D557" s="417">
        <v>2</v>
      </c>
      <c r="E557" s="396"/>
      <c r="F557" s="396">
        <f>+D557*E557</f>
        <v>0</v>
      </c>
    </row>
    <row r="558" spans="1:6" s="130" customFormat="1" ht="12.75">
      <c r="A558" s="2"/>
      <c r="B558" s="365" t="s">
        <v>487</v>
      </c>
      <c r="C558" s="113" t="s">
        <v>51</v>
      </c>
      <c r="D558" s="417">
        <v>2</v>
      </c>
      <c r="E558" s="396"/>
      <c r="F558" s="396">
        <f>+D558*E558</f>
        <v>0</v>
      </c>
    </row>
    <row r="559" spans="1:6" s="130" customFormat="1" ht="14.25" customHeight="1">
      <c r="A559" s="2"/>
      <c r="B559" s="365"/>
      <c r="C559" s="113"/>
      <c r="D559" s="417"/>
      <c r="E559" s="419"/>
      <c r="F559" s="416"/>
    </row>
    <row r="560" spans="1:6" s="130" customFormat="1" ht="76.5" customHeight="1">
      <c r="A560" s="2">
        <v>2</v>
      </c>
      <c r="B560" s="365" t="s">
        <v>491</v>
      </c>
      <c r="C560" s="113"/>
      <c r="D560" s="417"/>
      <c r="E560" s="419"/>
      <c r="F560" s="416"/>
    </row>
    <row r="561" spans="1:6" s="130" customFormat="1" ht="16.5" customHeight="1">
      <c r="A561" s="2"/>
      <c r="B561" s="365" t="s">
        <v>389</v>
      </c>
      <c r="C561" s="113" t="s">
        <v>51</v>
      </c>
      <c r="D561" s="417">
        <v>2</v>
      </c>
      <c r="E561" s="439"/>
      <c r="F561" s="108">
        <f>+D561*E561</f>
        <v>0</v>
      </c>
    </row>
    <row r="562" spans="1:6" s="130" customFormat="1" ht="18" customHeight="1">
      <c r="A562" s="2"/>
      <c r="B562" s="365" t="s">
        <v>390</v>
      </c>
      <c r="C562" s="113" t="s">
        <v>51</v>
      </c>
      <c r="D562" s="417">
        <v>2</v>
      </c>
      <c r="E562" s="439"/>
      <c r="F562" s="108">
        <f>+D562*E562</f>
        <v>0</v>
      </c>
    </row>
    <row r="563" spans="1:6" s="130" customFormat="1" ht="16.5" customHeight="1">
      <c r="A563" s="2"/>
      <c r="B563" s="365"/>
      <c r="C563" s="113"/>
      <c r="D563" s="417"/>
      <c r="E563" s="439"/>
      <c r="F563" s="108"/>
    </row>
    <row r="564" spans="1:6" s="130" customFormat="1" ht="92.25" customHeight="1">
      <c r="A564" s="2">
        <v>3</v>
      </c>
      <c r="B564" s="365" t="s">
        <v>488</v>
      </c>
      <c r="C564" s="113" t="s">
        <v>24</v>
      </c>
      <c r="D564" s="461">
        <v>170</v>
      </c>
      <c r="E564" s="439"/>
      <c r="F564" s="108">
        <f>+D564*E564</f>
        <v>0</v>
      </c>
    </row>
    <row r="565" spans="1:6" s="130" customFormat="1" ht="15.75" customHeight="1">
      <c r="A565" s="2"/>
      <c r="B565" s="365"/>
      <c r="C565" s="113"/>
      <c r="D565" s="461"/>
      <c r="E565" s="439"/>
      <c r="F565" s="108"/>
    </row>
    <row r="566" spans="1:6" s="130" customFormat="1" ht="28.5" customHeight="1">
      <c r="A566" s="2">
        <v>4</v>
      </c>
      <c r="B566" s="365" t="s">
        <v>391</v>
      </c>
      <c r="C566" s="113" t="s">
        <v>478</v>
      </c>
      <c r="D566" s="461">
        <v>50</v>
      </c>
      <c r="E566" s="439"/>
      <c r="F566" s="108">
        <f>+D566*E566</f>
        <v>0</v>
      </c>
    </row>
    <row r="567" spans="1:6" s="130" customFormat="1" ht="12.75">
      <c r="A567" s="2"/>
      <c r="B567" s="365"/>
      <c r="C567" s="113"/>
      <c r="D567" s="461"/>
      <c r="E567" s="439"/>
      <c r="F567" s="108"/>
    </row>
    <row r="568" spans="1:6" s="72" customFormat="1" ht="38.25">
      <c r="A568" s="2">
        <v>5</v>
      </c>
      <c r="B568" s="365" t="s">
        <v>392</v>
      </c>
      <c r="C568" s="472" t="s">
        <v>393</v>
      </c>
      <c r="D568" s="417"/>
      <c r="E568" s="439"/>
      <c r="F568" s="108">
        <f>+D568*E568</f>
        <v>0</v>
      </c>
    </row>
    <row r="569" spans="1:6" s="72" customFormat="1" ht="12.75" customHeight="1">
      <c r="A569" s="2"/>
      <c r="B569" s="365"/>
      <c r="C569" s="472"/>
      <c r="D569" s="420"/>
      <c r="E569" s="439"/>
      <c r="F569" s="108"/>
    </row>
    <row r="570" spans="1:6" s="384" customFormat="1" ht="66" customHeight="1">
      <c r="A570" s="495">
        <v>6</v>
      </c>
      <c r="B570" s="394" t="s">
        <v>394</v>
      </c>
      <c r="C570" s="471" t="s">
        <v>393</v>
      </c>
      <c r="D570" s="415"/>
      <c r="E570" s="414"/>
      <c r="F570" s="414">
        <f>+D570*E570</f>
        <v>0</v>
      </c>
    </row>
    <row r="571" spans="1:6" s="72" customFormat="1" ht="15" customHeight="1">
      <c r="A571" s="392"/>
      <c r="B571" s="313"/>
      <c r="C571" s="546" t="s">
        <v>518</v>
      </c>
      <c r="D571" s="546"/>
      <c r="E571" s="413"/>
      <c r="F571" s="412">
        <f>SUM(F556:F570)</f>
        <v>0</v>
      </c>
    </row>
    <row r="572" spans="1:11" s="31" customFormat="1" ht="12.75">
      <c r="A572" s="385"/>
      <c r="B572" s="205"/>
      <c r="C572" s="19"/>
      <c r="D572" s="411"/>
      <c r="E572" s="281"/>
      <c r="F572" s="281"/>
      <c r="G572" s="19"/>
      <c r="H572" s="58"/>
      <c r="I572" s="58"/>
      <c r="J572" s="58"/>
      <c r="K572" s="58"/>
    </row>
    <row r="573" spans="1:4" ht="12.75">
      <c r="A573" s="8"/>
      <c r="D573" s="259"/>
    </row>
    <row r="574" spans="1:7" ht="15.75" thickBot="1">
      <c r="A574" s="197"/>
      <c r="B574" s="196" t="s">
        <v>473</v>
      </c>
      <c r="C574" s="508"/>
      <c r="D574" s="509"/>
      <c r="E574" s="521"/>
      <c r="F574" s="523"/>
      <c r="G574" s="266"/>
    </row>
    <row r="575" spans="1:4" ht="12.75">
      <c r="A575" s="8"/>
      <c r="D575" s="259"/>
    </row>
    <row r="576" spans="1:7" s="54" customFormat="1" ht="15.75">
      <c r="A576" s="56" t="s">
        <v>60</v>
      </c>
      <c r="B576" s="57" t="s">
        <v>61</v>
      </c>
      <c r="C576" s="470"/>
      <c r="D576" s="410"/>
      <c r="E576" s="296"/>
      <c r="F576" s="409"/>
      <c r="G576" s="297"/>
    </row>
    <row r="577" spans="1:5" ht="9.75" customHeight="1">
      <c r="A577" s="9"/>
      <c r="B577" s="21"/>
      <c r="C577" s="21"/>
      <c r="D577" s="259"/>
      <c r="E577" s="286"/>
    </row>
    <row r="578" spans="1:7" ht="14.25">
      <c r="A578" s="60" t="s">
        <v>52</v>
      </c>
      <c r="B578" s="61" t="s">
        <v>26</v>
      </c>
      <c r="C578" s="469"/>
      <c r="D578" s="457"/>
      <c r="F578" s="499">
        <f>F427</f>
        <v>0</v>
      </c>
      <c r="G578" s="302"/>
    </row>
    <row r="579" spans="1:7" ht="10.5" customHeight="1">
      <c r="A579" s="60"/>
      <c r="B579" s="61"/>
      <c r="C579" s="469"/>
      <c r="D579" s="457"/>
      <c r="F579" s="499"/>
      <c r="G579" s="302"/>
    </row>
    <row r="580" spans="1:7" ht="14.25">
      <c r="A580" s="60" t="s">
        <v>54</v>
      </c>
      <c r="B580" s="62" t="s">
        <v>65</v>
      </c>
      <c r="C580" s="468"/>
      <c r="D580" s="408"/>
      <c r="F580" s="498">
        <f>F549</f>
        <v>0</v>
      </c>
      <c r="G580" s="303"/>
    </row>
    <row r="581" spans="1:7" ht="10.5" customHeight="1">
      <c r="A581" s="60"/>
      <c r="B581" s="62"/>
      <c r="C581" s="468"/>
      <c r="D581" s="408"/>
      <c r="F581" s="498"/>
      <c r="G581" s="303"/>
    </row>
    <row r="582" spans="1:11" s="79" customFormat="1" ht="15" thickBot="1">
      <c r="A582" s="89" t="s">
        <v>27</v>
      </c>
      <c r="B582" s="90" t="s">
        <v>388</v>
      </c>
      <c r="C582" s="467"/>
      <c r="D582" s="407"/>
      <c r="E582" s="406"/>
      <c r="F582" s="497">
        <f>F571</f>
        <v>0</v>
      </c>
      <c r="G582" s="304"/>
      <c r="H582" s="77"/>
      <c r="I582" s="77"/>
      <c r="J582" s="77"/>
      <c r="K582" s="77"/>
    </row>
    <row r="583" spans="1:11" s="31" customFormat="1" ht="12.75">
      <c r="A583" s="29"/>
      <c r="B583" s="46"/>
      <c r="C583" s="466"/>
      <c r="D583" s="411"/>
      <c r="E583" s="260"/>
      <c r="F583" s="496"/>
      <c r="G583" s="298"/>
      <c r="H583" s="58"/>
      <c r="I583" s="58"/>
      <c r="J583" s="58"/>
      <c r="K583" s="58"/>
    </row>
    <row r="584" spans="1:7" s="92" customFormat="1" ht="15.75">
      <c r="A584" s="68"/>
      <c r="B584" s="66" t="s">
        <v>0</v>
      </c>
      <c r="C584" s="66"/>
      <c r="D584" s="405"/>
      <c r="E584" s="404"/>
      <c r="F584" s="299">
        <f>SUM(F578:F582)</f>
        <v>0</v>
      </c>
      <c r="G584" s="305"/>
    </row>
    <row r="585" spans="1:7" ht="15.75">
      <c r="A585" s="9"/>
      <c r="B585" s="24"/>
      <c r="C585" s="24"/>
      <c r="D585" s="259"/>
      <c r="F585" s="298"/>
      <c r="G585" s="298"/>
    </row>
    <row r="586" spans="1:7" ht="15.75">
      <c r="A586" s="9"/>
      <c r="B586" s="24"/>
      <c r="C586" s="24"/>
      <c r="D586" s="259"/>
      <c r="F586" s="298"/>
      <c r="G586" s="298"/>
    </row>
    <row r="587" spans="1:7" ht="16.5" thickBot="1">
      <c r="A587" s="9"/>
      <c r="B587" s="196" t="s">
        <v>485</v>
      </c>
      <c r="C587" s="24"/>
      <c r="D587" s="259"/>
      <c r="F587" s="298"/>
      <c r="G587" s="298"/>
    </row>
    <row r="588" spans="1:7" ht="15.75">
      <c r="A588" s="9"/>
      <c r="B588" s="24"/>
      <c r="C588" s="24"/>
      <c r="D588" s="259"/>
      <c r="F588" s="298"/>
      <c r="G588" s="298"/>
    </row>
    <row r="589" spans="1:11" s="5" customFormat="1" ht="15.75">
      <c r="A589" s="56" t="s">
        <v>476</v>
      </c>
      <c r="B589" s="57" t="s">
        <v>490</v>
      </c>
      <c r="C589" s="505"/>
      <c r="D589" s="505"/>
      <c r="E589" s="515"/>
      <c r="F589" s="378">
        <f>F399</f>
        <v>0</v>
      </c>
      <c r="G589" s="267"/>
      <c r="H589" s="53"/>
      <c r="I589" s="53"/>
      <c r="J589" s="53"/>
      <c r="K589" s="53"/>
    </row>
    <row r="590" spans="1:11" s="5" customFormat="1" ht="11.25" customHeight="1">
      <c r="A590" s="56"/>
      <c r="B590" s="57"/>
      <c r="C590" s="505"/>
      <c r="D590" s="505"/>
      <c r="E590" s="515"/>
      <c r="F590" s="378"/>
      <c r="G590" s="267"/>
      <c r="H590" s="53"/>
      <c r="I590" s="53"/>
      <c r="J590" s="53"/>
      <c r="K590" s="53"/>
    </row>
    <row r="591" spans="1:7" s="381" customFormat="1" ht="15.75">
      <c r="A591" s="379" t="s">
        <v>60</v>
      </c>
      <c r="B591" s="380" t="s">
        <v>61</v>
      </c>
      <c r="C591" s="465"/>
      <c r="D591" s="403"/>
      <c r="E591" s="382"/>
      <c r="F591" s="402">
        <f>F584</f>
        <v>0</v>
      </c>
      <c r="G591" s="383"/>
    </row>
    <row r="592" spans="1:7" ht="15.75">
      <c r="A592" s="9"/>
      <c r="B592" s="24"/>
      <c r="C592" s="24"/>
      <c r="D592" s="259"/>
      <c r="F592" s="298"/>
      <c r="G592" s="298"/>
    </row>
    <row r="593" spans="1:11" s="64" customFormat="1" ht="15.75">
      <c r="A593" s="67"/>
      <c r="B593" s="24" t="s">
        <v>28</v>
      </c>
      <c r="C593" s="24"/>
      <c r="D593" s="401"/>
      <c r="E593" s="400"/>
      <c r="F593" s="308">
        <f>SUM(F589:F592)</f>
        <v>0</v>
      </c>
      <c r="G593" s="308"/>
      <c r="H593" s="63"/>
      <c r="I593" s="63"/>
      <c r="J593" s="63"/>
      <c r="K593" s="63"/>
    </row>
    <row r="594" spans="1:11" s="94" customFormat="1" ht="15.75" thickBot="1">
      <c r="A594" s="93"/>
      <c r="B594" s="96" t="s">
        <v>387</v>
      </c>
      <c r="C594" s="96"/>
      <c r="D594" s="399"/>
      <c r="E594" s="398"/>
      <c r="F594" s="300">
        <f>F593*0.25</f>
        <v>0</v>
      </c>
      <c r="G594" s="300"/>
      <c r="H594" s="95"/>
      <c r="I594" s="95"/>
      <c r="J594" s="95"/>
      <c r="K594" s="95"/>
    </row>
    <row r="595" spans="1:7" s="66" customFormat="1" ht="16.5" thickTop="1">
      <c r="A595" s="65"/>
      <c r="B595" s="66" t="s">
        <v>67</v>
      </c>
      <c r="D595" s="299"/>
      <c r="E595" s="299"/>
      <c r="F595" s="299">
        <f>SUM(F593:F594)</f>
        <v>0</v>
      </c>
      <c r="G595" s="299"/>
    </row>
    <row r="596" spans="1:4" ht="12.75">
      <c r="A596" s="9"/>
      <c r="B596" s="21"/>
      <c r="C596" s="21"/>
      <c r="D596" s="286"/>
    </row>
  </sheetData>
  <sheetProtection/>
  <protectedRanges>
    <protectedRange sqref="E194:E196 E252:E255 E65:G73 E176:E178 E264:E266 E76:G78 E80:G81 E274:E277 E82:E86 E74:E75 E353:E355 E346:E348" name="Raspon2_1"/>
    <protectedRange sqref="F2:G2 E2:E3" name="Raspon1"/>
  </protectedRanges>
  <mergeCells count="44">
    <mergeCell ref="B303:E303"/>
    <mergeCell ref="B306:E306"/>
    <mergeCell ref="B287:E287"/>
    <mergeCell ref="B288:E288"/>
    <mergeCell ref="B289:E289"/>
    <mergeCell ref="B295:E295"/>
    <mergeCell ref="B297:E297"/>
    <mergeCell ref="B299:E299"/>
    <mergeCell ref="B310:E310"/>
    <mergeCell ref="B315:E315"/>
    <mergeCell ref="B318:E318"/>
    <mergeCell ref="B236:E236"/>
    <mergeCell ref="B238:E238"/>
    <mergeCell ref="B240:E240"/>
    <mergeCell ref="B285:E285"/>
    <mergeCell ref="B286:E286"/>
    <mergeCell ref="B247:E247"/>
    <mergeCell ref="B301:E301"/>
    <mergeCell ref="B241:E241"/>
    <mergeCell ref="B242:E242"/>
    <mergeCell ref="B245:E245"/>
    <mergeCell ref="B283:E283"/>
    <mergeCell ref="B68:C68"/>
    <mergeCell ref="B67:C67"/>
    <mergeCell ref="A2:A3"/>
    <mergeCell ref="B2:B3"/>
    <mergeCell ref="C2:C3"/>
    <mergeCell ref="D2:D3"/>
    <mergeCell ref="E2:F2"/>
    <mergeCell ref="A214:A215"/>
    <mergeCell ref="B69:C69"/>
    <mergeCell ref="B70:C70"/>
    <mergeCell ref="B71:C71"/>
    <mergeCell ref="B72:C72"/>
    <mergeCell ref="B540:D540"/>
    <mergeCell ref="I258:P258"/>
    <mergeCell ref="F214:F215"/>
    <mergeCell ref="E214:E215"/>
    <mergeCell ref="I67:J67"/>
    <mergeCell ref="I69:J69"/>
    <mergeCell ref="B214:B215"/>
    <mergeCell ref="D214:D215"/>
    <mergeCell ref="B244:E244"/>
    <mergeCell ref="B243:E243"/>
  </mergeCells>
  <printOptions/>
  <pageMargins left="0.7874015748031497" right="0.31496062992125984" top="0.6692913385826772" bottom="0.984251968503937" header="0.35433070866141736" footer="0.5118110236220472"/>
  <pageSetup horizontalDpi="300" verticalDpi="300" orientation="portrait" paperSize="9" scale="80" r:id="rId2"/>
  <headerFooter alignWithMargins="0">
    <oddHeader>&amp;L&amp;"Arial,Kurziv"&amp;8&amp;UProjektni biro 2A d.o.o. Karlovac&amp;R&amp;"Arial,Kurziv"&amp;8&amp;UDomobranska 6, Karlovac, tel 047/615 711; tel/fax 047/612 949</oddHeader>
    <oddFooter>&amp;L&amp;"Arial,Kurziv"&amp;8Troškovnik rekonstrukcije Sužbe za mikrobiologiju i parazitologiju, Karlovac&amp;R&amp;8Stranica &amp;P</oddFooter>
  </headerFooter>
  <rowBreaks count="16" manualBreakCount="16">
    <brk id="40" max="6" man="1"/>
    <brk id="63" max="6" man="1"/>
    <brk id="89" max="6" man="1"/>
    <brk id="179" max="6" man="1"/>
    <brk id="220" max="6" man="1"/>
    <brk id="248" max="6" man="1"/>
    <brk id="278" max="6" man="1"/>
    <brk id="320" max="6" man="1"/>
    <brk id="358" max="6" man="1"/>
    <brk id="380" max="6" man="1"/>
    <brk id="400" max="6" man="1"/>
    <brk id="435" max="6" man="1"/>
    <brk id="479" max="6" man="1"/>
    <brk id="509" max="6" man="1"/>
    <brk id="550" max="6" man="1"/>
    <brk id="58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Korisnik</cp:lastModifiedBy>
  <cp:lastPrinted>2016-05-23T07:01:37Z</cp:lastPrinted>
  <dcterms:created xsi:type="dcterms:W3CDTF">2002-06-06T09:37:32Z</dcterms:created>
  <dcterms:modified xsi:type="dcterms:W3CDTF">2016-06-08T09:34:17Z</dcterms:modified>
  <cp:category/>
  <cp:version/>
  <cp:contentType/>
  <cp:contentStatus/>
</cp:coreProperties>
</file>